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540" windowWidth="16365" windowHeight="9345" activeTab="1"/>
  </bookViews>
  <sheets>
    <sheet name="Grip Accessories Sales Order" sheetId="1" r:id="rId1"/>
    <sheet name="Other Accessories Sales Order" sheetId="2" r:id="rId2"/>
  </sheets>
  <externalReferences>
    <externalReference r:id="rId5"/>
    <externalReference r:id="rId6"/>
  </externalReferences>
  <definedNames>
    <definedName name="_xlnm.Print_Area" localSheetId="0">'Grip Accessories Sales Order'!$A$2:$G$51</definedName>
    <definedName name="_xlnm.Print_Area" localSheetId="1">'Other Accessories Sales Order'!$A$2:$G$56</definedName>
    <definedName name="Select_your_LGrSw">'Other Accessories Sales Order'!$B$28</definedName>
    <definedName name="solver_adj" localSheetId="0" hidden="1">'Grip Accessories Sales Order'!$A$16,'Grip Accessories Sales Order'!$E$16</definedName>
    <definedName name="solver_adj" localSheetId="1" hidden="1">'Other Accessories Sales Order'!$A$16,'Other Accessories Sales Order'!$E$16</definedName>
    <definedName name="solver_cvg" localSheetId="0" hidden="1">0.0001</definedName>
    <definedName name="solver_cvg" localSheetId="1" hidden="1">0.0001</definedName>
    <definedName name="solver_drv" localSheetId="0" hidden="1">1</definedName>
    <definedName name="solver_drv" localSheetId="1" hidden="1">1</definedName>
    <definedName name="solver_est" localSheetId="0" hidden="1">1</definedName>
    <definedName name="solver_est" localSheetId="1" hidden="1">1</definedName>
    <definedName name="solver_itr" localSheetId="0" hidden="1">100</definedName>
    <definedName name="solver_itr" localSheetId="1" hidden="1">100</definedName>
    <definedName name="solver_lin" localSheetId="0" hidden="1">2</definedName>
    <definedName name="solver_lin" localSheetId="1" hidden="1">2</definedName>
    <definedName name="solver_neg" localSheetId="0" hidden="1">2</definedName>
    <definedName name="solver_neg" localSheetId="1" hidden="1">2</definedName>
    <definedName name="solver_num" localSheetId="0" hidden="1">0</definedName>
    <definedName name="solver_num" localSheetId="1" hidden="1">0</definedName>
    <definedName name="solver_nwt" localSheetId="0" hidden="1">1</definedName>
    <definedName name="solver_nwt" localSheetId="1" hidden="1">1</definedName>
    <definedName name="solver_opt" localSheetId="0" hidden="1">'Grip Accessories Sales Order'!$G$16</definedName>
    <definedName name="solver_opt" localSheetId="1" hidden="1">'Other Accessories Sales Order'!$G$16</definedName>
    <definedName name="solver_pre" localSheetId="0" hidden="1">0.000001</definedName>
    <definedName name="solver_pre" localSheetId="1" hidden="1">0.000001</definedName>
    <definedName name="solver_scl" localSheetId="0" hidden="1">2</definedName>
    <definedName name="solver_scl" localSheetId="1" hidden="1">2</definedName>
    <definedName name="solver_sho" localSheetId="0" hidden="1">2</definedName>
    <definedName name="solver_sho" localSheetId="1" hidden="1">2</definedName>
    <definedName name="solver_tim" localSheetId="0" hidden="1">100</definedName>
    <definedName name="solver_tim" localSheetId="1" hidden="1">100</definedName>
    <definedName name="solver_tol" localSheetId="0" hidden="1">0.05</definedName>
    <definedName name="solver_tol" localSheetId="1" hidden="1">0.05</definedName>
    <definedName name="solver_typ" localSheetId="0" hidden="1">1</definedName>
    <definedName name="solver_typ" localSheetId="1" hidden="1">1</definedName>
    <definedName name="solver_val" localSheetId="0" hidden="1">0</definedName>
    <definedName name="solver_val" localSheetId="1" hidden="1">0</definedName>
  </definedNames>
  <calcPr fullCalcOnLoad="1"/>
</workbook>
</file>

<file path=xl/comments1.xml><?xml version="1.0" encoding="utf-8"?>
<comments xmlns="http://schemas.openxmlformats.org/spreadsheetml/2006/main">
  <authors>
    <author>JD</author>
  </authors>
  <commentList>
    <comment ref="G46" authorId="0">
      <text>
        <r>
          <rPr>
            <sz val="12"/>
            <rFont val="Times New Roman"/>
            <family val="1"/>
          </rPr>
          <t>4% Credit Card Bank Fee for Foreign, Corporate, Business, Government or Rewards CC; or for both Billing POB's, and Billing Address Errors.</t>
        </r>
      </text>
    </comment>
    <comment ref="A18" authorId="0">
      <text>
        <r>
          <rPr>
            <b/>
            <sz val="10"/>
            <rFont val="Tahoma"/>
            <family val="2"/>
          </rPr>
          <t>A ground down 5/16" x 1/4" Deep Socket is needed for removal and installation of this switch into our Stick Grips.  See our web site for a pic with dimensions, or you can order it below.</t>
        </r>
      </text>
    </comment>
    <comment ref="A19" authorId="0">
      <text>
        <r>
          <rPr>
            <b/>
            <sz val="10"/>
            <rFont val="Tahoma"/>
            <family val="2"/>
          </rPr>
          <t>A ground down 5/16" x 1/4" Deep Socket is needed for removal and installation of this switch into our Stick Grips.  See our web site for a pic with dimensions, or you can order it below.</t>
        </r>
      </text>
    </comment>
    <comment ref="A20" authorId="0">
      <text>
        <r>
          <rPr>
            <b/>
            <sz val="10"/>
            <rFont val="Tahoma"/>
            <family val="2"/>
          </rPr>
          <t>A ground down 5/16" x 1/4" Deep Socket is needed for removal and installation of this switch into our Stick Grips.  See our web site for a pic with dimensions, or you can order it below.</t>
        </r>
      </text>
    </comment>
    <comment ref="A24" authorId="0">
      <text>
        <r>
          <rPr>
            <b/>
            <sz val="10"/>
            <rFont val="Tahoma"/>
            <family val="2"/>
          </rPr>
          <t>A ground down 5/16" x 1/4" Deep Socket is needed for removal and installation of this switch into our Stick Grips.  See our web site for a pic with dimensions, or you can order it below.</t>
        </r>
      </text>
    </comment>
    <comment ref="A25" authorId="0">
      <text>
        <r>
          <rPr>
            <b/>
            <sz val="10"/>
            <rFont val="Tahoma"/>
            <family val="2"/>
          </rPr>
          <t>A ground down 5/16" x 1/4" Deep Socket is needed for removal and installation of this switch into our Stick Grips.  See our web site for a pic with dimensions, or you can order it below.</t>
        </r>
      </text>
    </comment>
    <comment ref="A26" authorId="0">
      <text>
        <r>
          <rPr>
            <b/>
            <sz val="10"/>
            <rFont val="Tahoma"/>
            <family val="2"/>
          </rPr>
          <t>A ground down 5/16" x 1/4" Deep Socket is needed for removal and installation of this switch into our Stick Grips.  See our web site for a pic with dimensions, or you can order it below.</t>
        </r>
      </text>
    </comment>
    <comment ref="A27" authorId="0">
      <text>
        <r>
          <rPr>
            <b/>
            <sz val="10"/>
            <rFont val="Tahoma"/>
            <family val="2"/>
          </rPr>
          <t>A ground down 5/16" x 1/4" Deep Socket is needed for removal and installation of this switch into our Stick Grips.  See our web site for a pic with dimensions, or you can order it below.</t>
        </r>
      </text>
    </comment>
    <comment ref="A28" authorId="0">
      <text>
        <r>
          <rPr>
            <b/>
            <sz val="10"/>
            <rFont val="Tahoma"/>
            <family val="2"/>
          </rPr>
          <t>A ground down 5/16" x 1/4" Deep Socket is needed for removal and installation of this switch into our Stick Grips.  See our web site for a pic with dimensions, or you can order it below.</t>
        </r>
      </text>
    </comment>
    <comment ref="A37" authorId="0">
      <text>
        <r>
          <rPr>
            <b/>
            <sz val="10"/>
            <rFont val="Tahoma"/>
            <family val="2"/>
          </rPr>
          <t>This ground down 5/16" x 1/4" Deep Socket is used for removal and installation of our push-button and toggle switches used in our Stick Grips.  See our web site for a pic of the socket dimensions if you want to make your own.</t>
        </r>
      </text>
    </comment>
    <comment ref="A21" authorId="0">
      <text>
        <r>
          <rPr>
            <b/>
            <sz val="9"/>
            <rFont val="Tahoma"/>
            <family val="2"/>
          </rPr>
          <t>Dont' forget to choose your switch cap colors to the right in the "Item" column.</t>
        </r>
      </text>
    </comment>
    <comment ref="A22" authorId="0">
      <text>
        <r>
          <rPr>
            <b/>
            <sz val="9"/>
            <rFont val="Tahoma"/>
            <family val="2"/>
          </rPr>
          <t>Dont' forget to choose your switch cap colors to the right in the "Item" column.</t>
        </r>
      </text>
    </comment>
    <comment ref="A16" authorId="0">
      <text>
        <r>
          <rPr>
            <b/>
            <sz val="9"/>
            <rFont val="Tahoma"/>
            <family val="2"/>
          </rPr>
          <t>Dont' forget to choose your model of Canard or NON-Canard Lighted Gear Switch AND voltage to the right in the "Item" column.  Comes withOUT the Solid State Black Box.</t>
        </r>
      </text>
    </comment>
    <comment ref="A17" authorId="0">
      <text>
        <r>
          <rPr>
            <b/>
            <sz val="9"/>
            <rFont val="Tahoma"/>
            <family val="2"/>
          </rPr>
          <t>Dont' forget to choose your Canard or NON-Canard Lighted Gear Switch WITH Solid State Black Box to the right in the "Item" column.</t>
        </r>
      </text>
    </comment>
  </commentList>
</comments>
</file>

<file path=xl/comments2.xml><?xml version="1.0" encoding="utf-8"?>
<comments xmlns="http://schemas.openxmlformats.org/spreadsheetml/2006/main">
  <authors>
    <author>JD</author>
  </authors>
  <commentList>
    <comment ref="G54" authorId="0">
      <text>
        <r>
          <rPr>
            <sz val="12"/>
            <rFont val="Times New Roman"/>
            <family val="1"/>
          </rPr>
          <t>Credit Card Bank Fee for Foreign, Corporate, Business, Government or Rewards CC; or for both Billing POB's, and Billing Address Errors.</t>
        </r>
      </text>
    </comment>
    <comment ref="A30" authorId="0">
      <text>
        <r>
          <rPr>
            <b/>
            <sz val="9"/>
            <rFont val="Tahoma"/>
            <family val="2"/>
          </rPr>
          <t>ALL good shops NEED this poster !  Makes for a great conversation piece :-) !</t>
        </r>
      </text>
    </comment>
    <comment ref="A35" authorId="0">
      <text>
        <r>
          <rPr>
            <b/>
            <sz val="9"/>
            <rFont val="Tahoma"/>
            <family val="2"/>
          </rPr>
          <t>Canards need these for their Wing Root.  They work great in the cockpit for ANY Flight Controls, too.</t>
        </r>
        <r>
          <rPr>
            <sz val="9"/>
            <rFont val="Tahoma"/>
            <family val="2"/>
          </rPr>
          <t xml:space="preserve">
</t>
        </r>
      </text>
    </comment>
    <comment ref="A28" authorId="0">
      <text>
        <r>
          <rPr>
            <b/>
            <sz val="9"/>
            <rFont val="Tahoma"/>
            <family val="2"/>
          </rPr>
          <t>Dont' forget to choose your model of Canard (C) or NON-Canard (NC) Lighted Gear Switch AND voltage to the right in the "Item" column.  Comes withOUT the Solid State Black Box.</t>
        </r>
      </text>
    </comment>
    <comment ref="A29" authorId="0">
      <text>
        <r>
          <rPr>
            <b/>
            <sz val="9"/>
            <rFont val="Tahoma"/>
            <family val="2"/>
          </rPr>
          <t>Dont' forget to choose your Canard © or NON-Canard (NC) Lighted Gear Switch WITH Solid State Black Box to the right in the "Item" column.</t>
        </r>
      </text>
    </comment>
  </commentList>
</comments>
</file>

<file path=xl/sharedStrings.xml><?xml version="1.0" encoding="utf-8"?>
<sst xmlns="http://schemas.openxmlformats.org/spreadsheetml/2006/main" count="369" uniqueCount="252">
  <si>
    <t>Item #</t>
  </si>
  <si>
    <t>Description</t>
  </si>
  <si>
    <t>Line Total</t>
  </si>
  <si>
    <t>Total</t>
  </si>
  <si>
    <t>Cash Price</t>
  </si>
  <si>
    <t>Credit Card Price</t>
  </si>
  <si>
    <t>8632N.O.</t>
  </si>
  <si>
    <t>ST1-1</t>
  </si>
  <si>
    <t>7/8" ID</t>
  </si>
  <si>
    <t>3/4" ID Long</t>
  </si>
  <si>
    <t>7/64"</t>
  </si>
  <si>
    <t>DB9S</t>
  </si>
  <si>
    <t>DB9D</t>
  </si>
  <si>
    <t>ST1-2</t>
  </si>
  <si>
    <t>3/4" ID</t>
  </si>
  <si>
    <t>MasterCard / Visa # :</t>
  </si>
  <si>
    <t>% Profit</t>
  </si>
  <si>
    <t>Retail</t>
  </si>
  <si>
    <t>State :</t>
  </si>
  <si>
    <t>Web Site :</t>
  </si>
  <si>
    <t>5/16" Socket</t>
  </si>
  <si>
    <t>Cable</t>
  </si>
  <si>
    <t>Subtotal :</t>
  </si>
  <si>
    <t>Date of Order :</t>
  </si>
  <si>
    <t xml:space="preserve"> Credit Card Mark Up %</t>
  </si>
  <si>
    <t>Manual</t>
  </si>
  <si>
    <t>633-1905</t>
  </si>
  <si>
    <t>City:</t>
  </si>
  <si>
    <t>CA</t>
  </si>
  <si>
    <t>AZ</t>
  </si>
  <si>
    <t>AL</t>
  </si>
  <si>
    <t>AK</t>
  </si>
  <si>
    <t>AR</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</si>
  <si>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</si>
  <si>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</si>
  <si>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</si>
  <si>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</si>
  <si>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</si>
  <si>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</si>
  <si>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</si>
  <si>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</si>
  <si>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</si>
  <si>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</si>
  <si>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</si>
  <si>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</si>
  <si>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</si>
  <si>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</si>
  <si>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</si>
  <si>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</si>
  <si>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</si>
  <si>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</si>
  <si>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</si>
  <si>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</si>
  <si>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</si>
  <si>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</si>
  <si>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</si>
  <si>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</si>
  <si>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</si>
  <si>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</si>
  <si>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</si>
  <si>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</si>
  <si>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</si>
  <si>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</si>
  <si>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</si>
  <si>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</si>
  <si>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</si>
  <si>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</si>
  <si>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</si>
  <si>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</si>
  <si>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SD</t>
  </si>
  <si>
    <t>SC</t>
  </si>
  <si>
    <t>TN</t>
  </si>
  <si>
    <t>TX</t>
  </si>
  <si>
    <t>UT</t>
  </si>
  <si>
    <t>VT</t>
  </si>
  <si>
    <t>VI</t>
  </si>
  <si>
    <t>VA</t>
  </si>
  <si>
    <t>WA</t>
  </si>
  <si>
    <t>WV</t>
  </si>
  <si>
    <t>WI</t>
  </si>
  <si>
    <t>WY</t>
  </si>
  <si>
    <t>Province :</t>
  </si>
  <si>
    <t>Country :</t>
  </si>
  <si>
    <t>Zip / Postal Code :</t>
  </si>
  <si>
    <t>Bank Ck/ PMO/Ck Per/Ck Bus # :</t>
  </si>
  <si>
    <t>070-312-0</t>
  </si>
  <si>
    <t>092-308-0</t>
  </si>
  <si>
    <t>ARB &amp; H</t>
  </si>
  <si>
    <t>CS 62 1032 8</t>
  </si>
  <si>
    <t>C  Kit</t>
  </si>
  <si>
    <t>D  Kit</t>
  </si>
  <si>
    <t>I-1  MAINS</t>
  </si>
  <si>
    <t>Sales Order # :</t>
  </si>
  <si>
    <t>Invoice Number :</t>
  </si>
  <si>
    <t>E-mail :</t>
  </si>
  <si>
    <t>Address :</t>
  </si>
  <si>
    <t>Custom</t>
  </si>
  <si>
    <t>Quantity</t>
  </si>
  <si>
    <t>Cash  Price</t>
  </si>
  <si>
    <t>Credit  Card  Price</t>
  </si>
  <si>
    <t>Line  Total</t>
  </si>
  <si>
    <t>Item  #</t>
  </si>
  <si>
    <t>Authorization:</t>
  </si>
  <si>
    <t>Parcel Post,  1st class,  Priority Mail, FedEX Gnd,  FedEX PM,  FedEX AM,  UPS Gnd,  UPS PM,  UPS AM,  DHL</t>
  </si>
  <si>
    <t>Prices subject to change without notice.</t>
  </si>
  <si>
    <t>Cell and FAX :</t>
  </si>
  <si>
    <t>Hm/Wk Phone:</t>
  </si>
  <si>
    <r>
      <t>TOTAL</t>
    </r>
    <r>
      <rPr>
        <b/>
        <i/>
        <sz val="8"/>
        <rFont val="Palatino Linotype"/>
        <family val="1"/>
      </rPr>
      <t xml:space="preserve"> </t>
    </r>
    <r>
      <rPr>
        <sz val="8"/>
        <color indexed="10"/>
        <rFont val="Palatino Linotype"/>
        <family val="1"/>
      </rPr>
      <t>(TBD)</t>
    </r>
    <r>
      <rPr>
        <b/>
        <i/>
        <sz val="12"/>
        <rFont val="Palatino Linotype"/>
        <family val="1"/>
      </rPr>
      <t>:</t>
    </r>
  </si>
  <si>
    <t>********************************  For office use ONLY below this line  ******************************</t>
  </si>
  <si>
    <t>Method of Shipment (circle 1):</t>
  </si>
  <si>
    <t>Name (&amp; Co.) :</t>
  </si>
  <si>
    <t>U481 Blue</t>
  </si>
  <si>
    <t>U482 Black</t>
  </si>
  <si>
    <t>U483 Green</t>
  </si>
  <si>
    <t>U484 Grey</t>
  </si>
  <si>
    <t>U485 Yellow</t>
  </si>
  <si>
    <t>U486 Red</t>
  </si>
  <si>
    <t>U487 Ivory</t>
  </si>
  <si>
    <t>U489 Orange</t>
  </si>
  <si>
    <t>CA Sales Tax % Rate</t>
  </si>
  <si>
    <t>12 VDC</t>
  </si>
  <si>
    <t>24 VDC</t>
  </si>
  <si>
    <t>(  Mail, Phone, FAX, e-mail, web, Walk-In  )</t>
  </si>
  <si>
    <t>Company Purchase Order # :</t>
  </si>
  <si>
    <t>633-2205</t>
  </si>
  <si>
    <t xml:space="preserve">Payment Processed:  </t>
  </si>
  <si>
    <t>11-04757</t>
  </si>
  <si>
    <t>0166-408</t>
  </si>
  <si>
    <t>Deposit on Throttle Handle and Quadrant ( HOT )</t>
  </si>
  <si>
    <t>Left HOT</t>
  </si>
  <si>
    <t>Right HOT</t>
  </si>
  <si>
    <t>Center HOT</t>
  </si>
  <si>
    <t>4-way Switch WITH China Hat permanently attached</t>
  </si>
  <si>
    <r>
      <rPr>
        <sz val="11"/>
        <color indexed="10"/>
        <rFont val="Palatino Linotype"/>
        <family val="1"/>
      </rPr>
      <t xml:space="preserve">Credit Card Billing Address ( if different from above ) </t>
    </r>
    <r>
      <rPr>
        <sz val="11"/>
        <color indexed="61"/>
        <rFont val="Palatino Linotype"/>
        <family val="1"/>
      </rPr>
      <t>; OR, any notes to us :</t>
    </r>
  </si>
  <si>
    <t>Pushbutton Caps for the 3 switches above:  Blue-1, Black-2, Green-3, Grey-4, Yellow-5, Red-6, Ivory-7, Orange-9</t>
  </si>
  <si>
    <t>Canard Main Retract Gear Info Pak &amp; ~37 minute DVD</t>
  </si>
  <si>
    <r>
      <t xml:space="preserve">Sales Order
</t>
    </r>
    <r>
      <rPr>
        <b/>
        <i/>
        <sz val="12"/>
        <color indexed="8"/>
        <rFont val="Palatino Linotype"/>
        <family val="1"/>
      </rPr>
      <t>Stick Grip Accessories</t>
    </r>
  </si>
  <si>
    <t>Relay Deck, Single</t>
  </si>
  <si>
    <t>S &amp; H = TBD:</t>
  </si>
  <si>
    <r>
      <t xml:space="preserve">         Please make all checks payable to </t>
    </r>
    <r>
      <rPr>
        <b/>
        <i/>
        <sz val="12"/>
        <rFont val="HandelGothic BT"/>
        <family val="5"/>
      </rPr>
      <t>INFINITY Aerospace</t>
    </r>
  </si>
  <si>
    <t>Credit Card Bank Fee:</t>
  </si>
  <si>
    <t>GL 23000</t>
  </si>
  <si>
    <t>GL 45500</t>
  </si>
  <si>
    <r>
      <t xml:space="preserve">                 Please make all checks payable to </t>
    </r>
    <r>
      <rPr>
        <i/>
        <sz val="12"/>
        <rFont val="HandelGothic BT"/>
        <family val="5"/>
      </rPr>
      <t>INFINITY Aerospace</t>
    </r>
  </si>
  <si>
    <t xml:space="preserve">                                                        GL 45500</t>
  </si>
  <si>
    <t>CC Fee - Yes</t>
  </si>
  <si>
    <t>Area 51</t>
  </si>
  <si>
    <t>MATCO Wheels &amp; Brakes; Michelin Tires &amp; Tubes; Retractable Main Landing Gear for Canards; &amp; Poster</t>
  </si>
  <si>
    <t>Area 51 Poster, 24" x 36" color poster</t>
  </si>
  <si>
    <t>MasterCard / Visa ONLY # :</t>
  </si>
  <si>
    <t xml:space="preserve">                    Thanks Loads for your business and support !</t>
  </si>
  <si>
    <t>Thanks Loads for your business and support !</t>
  </si>
  <si>
    <t>Michelin Air:  BEST 5.00 x 5 Tire ( computer balanced )</t>
  </si>
  <si>
    <r>
      <t>Sales Order</t>
    </r>
    <r>
      <rPr>
        <i/>
        <sz val="12"/>
        <color indexed="8"/>
        <rFont val="Palatino Linotype"/>
        <family val="1"/>
      </rPr>
      <t xml:space="preserve">
</t>
    </r>
    <r>
      <rPr>
        <b/>
        <i/>
        <sz val="12"/>
        <color indexed="8"/>
        <rFont val="Palatino Linotype"/>
        <family val="1"/>
      </rPr>
      <t>Other Parts and Accessories</t>
    </r>
  </si>
  <si>
    <t>Date Order Mailed; or Shipped:</t>
  </si>
  <si>
    <t>GRIPB</t>
  </si>
  <si>
    <t>BASE BOOT</t>
  </si>
  <si>
    <t>23AC2</t>
  </si>
  <si>
    <t>Modified 5/16" x 1/4" drive Deep Socket for switch removal</t>
  </si>
  <si>
    <t>Matco C Kit withOUT PV-D, and with Michelin tires &amp; tubes</t>
  </si>
  <si>
    <t>Matco C Kit WITH PV-D, and with Michelin tires &amp; tubes</t>
  </si>
  <si>
    <t>Matco D Kit withOUT PV-D, and wtih Michelin tires &amp; tubes</t>
  </si>
  <si>
    <t>Matco D Kit WITH PV-D, and with Michelin tires &amp; tubes</t>
  </si>
  <si>
    <t xml:space="preserve">        GL 44900</t>
  </si>
  <si>
    <t xml:space="preserve">       GL 44900</t>
  </si>
  <si>
    <r>
      <t>INFINITY Aerospace</t>
    </r>
    <r>
      <rPr>
        <i/>
        <sz val="12"/>
        <color indexed="8"/>
        <rFont val="HandelGothic BT"/>
        <family val="5"/>
      </rPr>
      <t xml:space="preserve">
</t>
    </r>
    <r>
      <rPr>
        <sz val="9"/>
        <color indexed="8"/>
        <rFont val="Times New Roman"/>
        <family val="1"/>
      </rPr>
      <t>P. O. Box 12275
El Cajon, CA  92022
619-448-5103 ; FAX: 619-448-5176 ; JD@InfinityAerospace.com ; www.InfinityAerospace.com</t>
    </r>
  </si>
  <si>
    <t>Canard Aileron Wing Root Bearings with 0.625" hole in Housings</t>
  </si>
  <si>
    <t>Canard Main Retract Gr Info Pak &amp; ~37 minute DVD -- overseas</t>
  </si>
  <si>
    <t>UP and/or DN Adjustable Gear Flap, Speed Brake Indicator Sw.</t>
  </si>
  <si>
    <t>Michelin Airstop  5.00 x 5 Leak Proof Tube</t>
  </si>
  <si>
    <t>Click ON / Click OFF  SPDT  Pushbutton Switch</t>
  </si>
  <si>
    <t>ON / NONE / ON  SPDT  Toggle Switch</t>
  </si>
  <si>
    <t>ON / OFF / ON  SPDT  Toggle Switch</t>
  </si>
  <si>
    <t>(ON)/OFF/(ON)  SPDT  Spring Loaded-to-Center Toggle Switch</t>
  </si>
  <si>
    <t>ON / OFF / (Momentary ON)  SPDT  Toggle Switch</t>
  </si>
  <si>
    <t>ON / OFF  SPST  Toggle Switch</t>
  </si>
  <si>
    <t>Black Base Boot to cover the hole in your floor board</t>
  </si>
  <si>
    <t>Relay Deck, Sgl 2-10 AMP/12 VDC for Pitch, Roll, Yaw Trim; Flaps, or Speed Brake(s)</t>
  </si>
  <si>
    <t>5" Long Extra Custom Spacer for your War Bird / foreign planes</t>
  </si>
  <si>
    <t>Select your HOT</t>
  </si>
  <si>
    <t>Select your Cap</t>
  </si>
  <si>
    <t>Select your VDC</t>
  </si>
  <si>
    <t>Mixed VDC</t>
  </si>
  <si>
    <t>Cable (per foot) -- blue with 17 colored mil spec conductors</t>
  </si>
  <si>
    <t>Ball Nose Allen wrench to take the Stick Grip apart for easy maintenance</t>
  </si>
  <si>
    <t>Stick Grip Accessories, Extra  and / or  Replacment Parts ( see our web site for pics and more details )</t>
  </si>
  <si>
    <t>Relay Deck: 12, 24 or Mixed VDC for Trim (Pitch, Roll, Yaw), Flaps, or Speed Brake(s)</t>
  </si>
  <si>
    <r>
      <rPr>
        <b/>
        <i/>
        <sz val="8"/>
        <color indexed="8"/>
        <rFont val="Palatino Linotype"/>
        <family val="1"/>
      </rPr>
      <t>Infinity-1</t>
    </r>
    <r>
      <rPr>
        <sz val="8"/>
        <color indexed="8"/>
        <rFont val="Palatino Linotype"/>
        <family val="1"/>
      </rPr>
      <t xml:space="preserve"> Canard Main Retractable Landing Gear Kit</t>
    </r>
  </si>
  <si>
    <r>
      <rPr>
        <b/>
        <i/>
        <sz val="8"/>
        <color indexed="8"/>
        <rFont val="Palatino Linotype"/>
        <family val="1"/>
      </rPr>
      <t>I-1</t>
    </r>
    <r>
      <rPr>
        <sz val="8"/>
        <color indexed="8"/>
        <rFont val="Palatino Linotype"/>
        <family val="1"/>
      </rPr>
      <t xml:space="preserve"> Main Retract Builder's Manual &amp; ~3.3 hour DVD -- overseas</t>
    </r>
  </si>
  <si>
    <t>Aileron Wing Root Bearings, and Click Bonds ( see our web site for pics and more details )</t>
  </si>
  <si>
    <t>Pre-Oilers / Back-Up Oil Pumps ( see our web site for pics and more details )</t>
  </si>
  <si>
    <t>Throttle Handle and Quadrant  (HOT)  Deposit ( see our web site for pics and more details )</t>
  </si>
  <si>
    <t>Manual Over Seas</t>
  </si>
  <si>
    <t>GrInfoDVD Over Seas</t>
  </si>
  <si>
    <t>Gear Info &amp; DVD</t>
  </si>
  <si>
    <r>
      <rPr>
        <b/>
        <i/>
        <sz val="8"/>
        <color indexed="8"/>
        <rFont val="Palatino Linotype"/>
        <family val="1"/>
      </rPr>
      <t>Infinity-1</t>
    </r>
    <r>
      <rPr>
        <sz val="8"/>
        <color indexed="8"/>
        <rFont val="Palatino Linotype"/>
        <family val="1"/>
      </rPr>
      <t xml:space="preserve"> Main Retract Installation Manual &amp; ~3.3 hour DVD</t>
    </r>
  </si>
  <si>
    <r>
      <t>Oil Pressure Switch for Pre-Oiler</t>
    </r>
    <r>
      <rPr>
        <sz val="7"/>
        <color indexed="8"/>
        <rFont val="Palatino Linotype"/>
        <family val="1"/>
      </rPr>
      <t xml:space="preserve"> (set at 55 +/-7.25 PSI, adjustable)</t>
    </r>
  </si>
  <si>
    <t>CC Exp. Date &amp; CVV :</t>
  </si>
  <si>
    <t>CA 8.50% Sales Tax:</t>
  </si>
  <si>
    <t>SPDT ON/OFF/(ON) Lever Lock Toggle Switch for Pre-Oiler</t>
  </si>
  <si>
    <r>
      <t xml:space="preserve">How to submit this simple order form to us:  This Excel File contains 2 different </t>
    </r>
    <r>
      <rPr>
        <i/>
        <sz val="10.5"/>
        <rFont val="Palatino Linotype"/>
        <family val="1"/>
      </rPr>
      <t>Sales Order Forms</t>
    </r>
    <r>
      <rPr>
        <sz val="10.5"/>
        <rFont val="Palatino Linotype"/>
        <family val="1"/>
      </rPr>
      <t xml:space="preserve"> (maximize your screen to see the tabs at the bottom left of this Excel window).  After completing either (or both) of these forms, select 'Save As' under the 'File' pop-down above left, or 'Save As' via the 'Office Button' above.  Insert your full name at the end of this "IA_Sales_Order_-- (your name goes here)" file, and just attach this file to an e-mail to us at JD@InfinityAerospace.com .  OR, print it and FAX this completed form to us.  OR, if you're mailing a check, we don't know how much </t>
    </r>
    <r>
      <rPr>
        <i/>
        <sz val="10.5"/>
        <rFont val="Palatino Linotype"/>
        <family val="1"/>
      </rPr>
      <t>S &amp; H</t>
    </r>
    <r>
      <rPr>
        <sz val="10.5"/>
        <rFont val="Palatino Linotype"/>
        <family val="1"/>
      </rPr>
      <t xml:space="preserve"> will be until your package is ready.  We will contact you with the full amount to mail us.  TIA</t>
    </r>
  </si>
  <si>
    <t>How to submit this simple order form to us:  This Excel File contains 2 different Sales Order Forms (maximize your screen to see the tabs at the bottom left of this Excel window).  After completing either (or both) of these forms, select 'Save As' under the 'File' pop-down above left, or 'Save As' via the 'Office Button' above.  Insert your full name at the end of this "IA_Sales_Order_-- (your name goes here)" file, and just attach this file to an e-mail to us at JD@InfinityAerospace.com .  OR, print it and FAX this completed form to us.  OR, if you're mailing a check, we don't know how much S &amp; H will be until your package is ready.  We will contact you with the full amount to mail us.  TIA</t>
  </si>
  <si>
    <r>
      <t xml:space="preserve">S&amp;H=TBD </t>
    </r>
    <r>
      <rPr>
        <sz val="7"/>
        <color indexed="10"/>
        <rFont val="Times New Roman"/>
        <family val="1"/>
      </rPr>
      <t>(Or, $75 for C or D Kit above)</t>
    </r>
    <r>
      <rPr>
        <sz val="7"/>
        <rFont val="Times New Roman"/>
        <family val="1"/>
      </rPr>
      <t>:</t>
    </r>
  </si>
  <si>
    <t>Select LGS</t>
  </si>
  <si>
    <t>LGS-C-12C</t>
  </si>
  <si>
    <t>LGS-C-24C</t>
  </si>
  <si>
    <t>LGS-NC-12C</t>
  </si>
  <si>
    <t>LGS-NC-24C</t>
  </si>
  <si>
    <t>LGS-C-BBC</t>
  </si>
  <si>
    <t>LGS-NC-BBC</t>
  </si>
  <si>
    <t>8632 NO or NC</t>
  </si>
  <si>
    <t>Select LGS w/BB</t>
  </si>
  <si>
    <t>Aircraft Type :</t>
  </si>
  <si>
    <r>
      <t xml:space="preserve">TOTAL </t>
    </r>
    <r>
      <rPr>
        <sz val="7.5"/>
        <color indexed="10"/>
        <rFont val="Palatino Linotype"/>
        <family val="1"/>
      </rPr>
      <t xml:space="preserve">(TBD) </t>
    </r>
    <r>
      <rPr>
        <b/>
        <i/>
        <sz val="12"/>
        <rFont val="Palatino Linotype"/>
        <family val="1"/>
      </rPr>
      <t>:</t>
    </r>
  </si>
  <si>
    <t>D w/ PV-D</t>
  </si>
  <si>
    <t>C w/ PV-D</t>
  </si>
  <si>
    <t>Normally Open (NO) or Closed (NC) SPDT Mmntry Pshbttn Sw</t>
  </si>
  <si>
    <t>DPDT Lvr Lock Tggle Sw to isolate the co-pilot grip; or mag. sw.</t>
  </si>
  <si>
    <r>
      <t xml:space="preserve">Lighted Gear Switch </t>
    </r>
    <r>
      <rPr>
        <b/>
        <sz val="8"/>
        <color indexed="10"/>
        <rFont val="Palatino Linotype"/>
        <family val="1"/>
      </rPr>
      <t>WITH</t>
    </r>
    <r>
      <rPr>
        <sz val="8"/>
        <color indexed="8"/>
        <rFont val="Palatino Linotype"/>
        <family val="1"/>
      </rPr>
      <t xml:space="preserve"> Black Box (BB) w/LED's, collar, horn</t>
    </r>
  </si>
  <si>
    <t>Flap UP Limit Sw.; or Spd. Brake &amp; Lndg Gr UP/DN Indctor Sw.</t>
  </si>
  <si>
    <t>Spacer:  7/8" ID x ~1.00" OD x 2.125" Long</t>
  </si>
  <si>
    <t>Spacer:  3/4" ID x ~1.00" OD x 2.125" Long</t>
  </si>
  <si>
    <t>Spacer: 3/4" ID x ~1.00" OD x 5.00" Long</t>
  </si>
  <si>
    <t>Stick Grip Boot/Alum. Mylar Sock to protect your Stick Grip</t>
  </si>
  <si>
    <r>
      <t xml:space="preserve">Lighted Gear Switch </t>
    </r>
    <r>
      <rPr>
        <b/>
        <sz val="8"/>
        <color indexed="8"/>
        <rFont val="Palatino Linotype"/>
        <family val="1"/>
      </rPr>
      <t>with</t>
    </r>
    <r>
      <rPr>
        <b/>
        <sz val="8"/>
        <color indexed="10"/>
        <rFont val="Palatino Linotype"/>
        <family val="1"/>
      </rPr>
      <t>OUT</t>
    </r>
    <r>
      <rPr>
        <sz val="8"/>
        <color indexed="8"/>
        <rFont val="Palatino Linotype"/>
        <family val="1"/>
      </rPr>
      <t xml:space="preserve"> Black Box (BB) w/LED's &amp; collar</t>
    </r>
  </si>
  <si>
    <t>Because of the illegal/corrupt actions by your U.S. government, we prefer checks -- thanks !</t>
  </si>
  <si>
    <r>
      <t>Lighted Gear Switch with</t>
    </r>
    <r>
      <rPr>
        <b/>
        <sz val="8"/>
        <color indexed="10"/>
        <rFont val="Palatino Linotype"/>
        <family val="1"/>
      </rPr>
      <t>OUT</t>
    </r>
    <r>
      <rPr>
        <sz val="8"/>
        <color indexed="8"/>
        <rFont val="Palatino Linotype"/>
        <family val="1"/>
      </rPr>
      <t xml:space="preserve"> Black Box ( BB ) w/ LED's &amp; collar</t>
    </r>
  </si>
  <si>
    <r>
      <t xml:space="preserve">Lighted Gear Switch </t>
    </r>
    <r>
      <rPr>
        <b/>
        <sz val="8"/>
        <color indexed="10"/>
        <rFont val="Palatino Linotype"/>
        <family val="1"/>
      </rPr>
      <t>WITH</t>
    </r>
    <r>
      <rPr>
        <sz val="8"/>
        <color indexed="8"/>
        <rFont val="Palatino Linotype"/>
        <family val="1"/>
      </rPr>
      <t xml:space="preserve"> Black Box ( BB ) w/LED's, collar, horn</t>
    </r>
  </si>
  <si>
    <t>Click Bond Stud 10-32 x 0.5" x 5/8" base [Canards need 42 or 46+]</t>
  </si>
  <si>
    <t>Stick Grip Pivot Spacer for 7/8" OD with ~0.774" ID stick tube</t>
  </si>
  <si>
    <t>Stick Grip Pivot Spacer for 1.000" OD with ~0.900" ID stick tubes</t>
  </si>
  <si>
    <t>SGPS 7/8" OD</t>
  </si>
  <si>
    <t>SGPS 1.0" OD</t>
  </si>
  <si>
    <t>Mini Flux</t>
  </si>
  <si>
    <t>Non-corrosive paste flux</t>
  </si>
  <si>
    <t>Updated:  04 / 26 / 2018</t>
  </si>
  <si>
    <t>GP301-12L</t>
  </si>
  <si>
    <t>GP301-24L</t>
  </si>
  <si>
    <t>GP302-12L</t>
  </si>
  <si>
    <t>GP302-24L</t>
  </si>
  <si>
    <t>Pre-Oiler &amp; BackUp Pump, 2.1 GPM, 6 Lb. wgt., 15 amp, 12VDC</t>
  </si>
  <si>
    <t>GP303-12</t>
  </si>
  <si>
    <t>GP303-24</t>
  </si>
  <si>
    <t>CA 8.25% Sales Tax:</t>
  </si>
  <si>
    <t>05-1304</t>
  </si>
  <si>
    <t xml:space="preserve">Custom 3/8″ BSP x 1/2″ AN-8 fitting for Pre-Oiler </t>
  </si>
  <si>
    <t>Pre-Oiler &amp; BackUp Pump, 2.0 GPM, 3 Lb. wgt., 10 amp, 12VDC</t>
  </si>
  <si>
    <t>Pre-Oiler &amp; BackUp Pump, 2.0 GPM, 3 Lb. wgt., 7 amp, 24VDC</t>
  </si>
  <si>
    <t>Pre-Oiler &amp; BackUp Pump, 2.1 GPM, 6 Lb. wgt., 10 amp, 24VDC</t>
  </si>
  <si>
    <t>Pre-Oiler &amp; BackUp Pump, 5.0 GPM, 9 Lb. wgt., 25 amp, 12VDC</t>
  </si>
  <si>
    <t>Pre-Oiler &amp; BackUp Pump, 5.0 GPM, 9 Lb. wgt., 20 amp, 24VDC</t>
  </si>
  <si>
    <t>Updated:  03 / 28 / 2019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</si>
</sst>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d/yy;@"/>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_(&quot;$&quot;* #,##0.0000_);_(&quot;$&quot;* \(#,##0.0000\);_(&quot;$&quot;* &quot;-&quot;????_);_(@_)"/>
    <numFmt numFmtId="173" formatCode="_(* #,##0.000_);_(* \(#,##0.000\);_(* &quot;-&quot;??_);_(@_)"/>
    <numFmt numFmtId="174" formatCode="_(* #,##0.0_);_(* \(#,##0.0\);_(* &quot;-&quot;??_);_(@_)"/>
    <numFmt numFmtId="175" formatCode=";;;"/>
    <numFmt numFmtId="176" formatCode="00000"/>
    <numFmt numFmtId="177" formatCode="00000\-0000"/>
    <numFmt numFmtId="178" formatCode="0.000"/>
    <numFmt numFmtId="179" formatCode="[$-409]dddd\,\ mmmm\ d\,\ yyyy"/>
  </numFmts>
  <fonts count="108">
    <font>
      <sz val="10"/>
      <name val="Arial"/>
      <family val="0"/>
    </font>
    <font>
      <sz val="8"/>
      <name val="Arial"/>
      <family val="2"/>
    </font>
    <font>
      <sz val="12"/>
      <name val="Palatino Linotype"/>
      <family val="1"/>
    </font>
    <font>
      <sz val="10"/>
      <name val="Palatino Linotype"/>
      <family val="1"/>
    </font>
    <font>
      <sz val="8"/>
      <name val="Palatino Linotype"/>
      <family val="1"/>
    </font>
    <font>
      <i/>
      <sz val="8"/>
      <name val="Palatino Linotype"/>
      <family val="1"/>
    </font>
    <font>
      <b/>
      <sz val="10"/>
      <name val="Palatino Linotype"/>
      <family val="1"/>
    </font>
    <font>
      <b/>
      <sz val="10"/>
      <color indexed="41"/>
      <name val="Palatino Linotype"/>
      <family val="1"/>
    </font>
    <font>
      <sz val="8"/>
      <color indexed="61"/>
      <name val="Palatino Linotype"/>
      <family val="1"/>
    </font>
    <font>
      <b/>
      <sz val="8"/>
      <color indexed="9"/>
      <name val="Palatino Linotype"/>
      <family val="1"/>
    </font>
    <font>
      <u val="single"/>
      <sz val="10"/>
      <color indexed="12"/>
      <name val="Arial"/>
      <family val="2"/>
    </font>
    <font>
      <u val="single"/>
      <sz val="10"/>
      <color indexed="36"/>
      <name val="Arial"/>
      <family val="2"/>
    </font>
    <font>
      <b/>
      <sz val="12"/>
      <color indexed="9"/>
      <name val="Palatino Linotype"/>
      <family val="1"/>
    </font>
    <font>
      <i/>
      <sz val="10"/>
      <name val="Palatino Linotype"/>
      <family val="1"/>
    </font>
    <font>
      <b/>
      <i/>
      <sz val="12"/>
      <name val="Palatino Linotype"/>
      <family val="1"/>
    </font>
    <font>
      <i/>
      <sz val="12"/>
      <name val="HandelGothic BT"/>
      <family val="5"/>
    </font>
    <font>
      <b/>
      <sz val="11"/>
      <color indexed="9"/>
      <name val="Palatino Linotype"/>
      <family val="1"/>
    </font>
    <font>
      <sz val="11"/>
      <name val="Palatino Linotype"/>
      <family val="1"/>
    </font>
    <font>
      <sz val="9"/>
      <name val="Palatino Linotype"/>
      <family val="1"/>
    </font>
    <font>
      <sz val="8"/>
      <color indexed="10"/>
      <name val="Palatino Linotype"/>
      <family val="1"/>
    </font>
    <font>
      <b/>
      <i/>
      <sz val="8"/>
      <name val="Palatino Linotype"/>
      <family val="1"/>
    </font>
    <font>
      <sz val="7.5"/>
      <color indexed="10"/>
      <name val="Palatino Linotype"/>
      <family val="1"/>
    </font>
    <font>
      <b/>
      <i/>
      <sz val="11.5"/>
      <name val="Palatino Linotype"/>
      <family val="1"/>
    </font>
    <font>
      <b/>
      <i/>
      <sz val="12"/>
      <name val="HandelGothic BT"/>
      <family val="5"/>
    </font>
    <font>
      <b/>
      <sz val="9"/>
      <color indexed="9"/>
      <name val="Palatino Linotype"/>
      <family val="1"/>
    </font>
    <font>
      <sz val="11"/>
      <color indexed="61"/>
      <name val="Palatino Linotype"/>
      <family val="1"/>
    </font>
    <font>
      <sz val="11"/>
      <color indexed="10"/>
      <name val="Palatino Linotype"/>
      <family val="1"/>
    </font>
    <font>
      <i/>
      <sz val="12"/>
      <color indexed="8"/>
      <name val="HandelGothic BT"/>
      <family val="5"/>
    </font>
    <font>
      <sz val="9"/>
      <color indexed="8"/>
      <name val="Times New Roman"/>
      <family val="1"/>
    </font>
    <font>
      <b/>
      <i/>
      <sz val="12"/>
      <color indexed="8"/>
      <name val="Palatino Linotype"/>
      <family val="1"/>
    </font>
    <font>
      <i/>
      <sz val="12"/>
      <color indexed="8"/>
      <name val="Palatino Linotype"/>
      <family val="1"/>
    </font>
    <font>
      <sz val="12"/>
      <name val="Times New Roman"/>
      <family val="1"/>
    </font>
    <font>
      <sz val="8"/>
      <name val="Times New Roman"/>
      <family val="1"/>
    </font>
    <font>
      <sz val="7"/>
      <name val="Times New Roman"/>
      <family val="1"/>
    </font>
    <font>
      <sz val="7"/>
      <color indexed="10"/>
      <name val="Times New Roman"/>
      <family val="1"/>
    </font>
    <font>
      <b/>
      <sz val="10"/>
      <name val="Tahoma"/>
      <family val="2"/>
    </font>
    <font>
      <sz val="7"/>
      <color indexed="8"/>
      <name val="Palatino Linotype"/>
      <family val="1"/>
    </font>
    <font>
      <sz val="8"/>
      <color indexed="8"/>
      <name val="Palatino Linotype"/>
      <family val="1"/>
    </font>
    <font>
      <b/>
      <i/>
      <sz val="8"/>
      <color indexed="8"/>
      <name val="Palatino Linotype"/>
      <family val="1"/>
    </font>
    <font>
      <sz val="10.5"/>
      <name val="Palatino Linotype"/>
      <family val="1"/>
    </font>
    <font>
      <i/>
      <sz val="10.5"/>
      <name val="Palatino Linotype"/>
      <family val="1"/>
    </font>
    <font>
      <b/>
      <sz val="8"/>
      <color indexed="8"/>
      <name val="Palatino Linotype"/>
      <family val="1"/>
    </font>
    <font>
      <b/>
      <sz val="8"/>
      <color indexed="10"/>
      <name val="Palatino Linotype"/>
      <family val="1"/>
    </font>
    <font>
      <sz val="9"/>
      <name val="Tahoma"/>
      <family val="2"/>
    </font>
    <font>
      <b/>
      <sz val="9"/>
      <name val="Tahoma"/>
      <family val="2"/>
    </font>
    <font>
      <sz val="10"/>
      <color indexed="8"/>
      <name val="Arial"/>
      <family val="2"/>
    </font>
    <font>
      <sz val="10"/>
      <color indexed="9"/>
      <name val="Arial"/>
      <family val="2"/>
    </font>
    <font>
      <sz val="10"/>
      <color indexed="36"/>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49"/>
      <name val="Arial"/>
      <family val="2"/>
    </font>
    <font>
      <b/>
      <sz val="13"/>
      <color indexed="49"/>
      <name val="Arial"/>
      <family val="2"/>
    </font>
    <font>
      <b/>
      <sz val="11"/>
      <color indexed="49"/>
      <name val="Arial"/>
      <family val="2"/>
    </font>
    <font>
      <sz val="10"/>
      <color indexed="61"/>
      <name val="Arial"/>
      <family val="2"/>
    </font>
    <font>
      <sz val="10"/>
      <color indexed="52"/>
      <name val="Arial"/>
      <family val="2"/>
    </font>
    <font>
      <sz val="10"/>
      <color indexed="60"/>
      <name val="Arial"/>
      <family val="2"/>
    </font>
    <font>
      <b/>
      <sz val="10"/>
      <color indexed="63"/>
      <name val="Arial"/>
      <family val="2"/>
    </font>
    <font>
      <b/>
      <sz val="18"/>
      <color indexed="49"/>
      <name val="Cambria"/>
      <family val="2"/>
    </font>
    <font>
      <b/>
      <sz val="10"/>
      <color indexed="8"/>
      <name val="Arial"/>
      <family val="2"/>
    </font>
    <font>
      <sz val="10"/>
      <color indexed="10"/>
      <name val="Arial"/>
      <family val="2"/>
    </font>
    <font>
      <sz val="9"/>
      <color indexed="8"/>
      <name val="Palatino Linotype"/>
      <family val="1"/>
    </font>
    <font>
      <i/>
      <sz val="8"/>
      <color indexed="8"/>
      <name val="Palatino Linotype"/>
      <family val="1"/>
    </font>
    <font>
      <sz val="12"/>
      <color indexed="10"/>
      <name val="Palatino Linotype"/>
      <family val="1"/>
    </font>
    <font>
      <sz val="6.5"/>
      <color indexed="8"/>
      <name val="Palatino Linotype"/>
      <family val="1"/>
    </font>
    <font>
      <sz val="10"/>
      <color indexed="8"/>
      <name val="Palatino Linotype"/>
      <family val="1"/>
    </font>
    <font>
      <sz val="8.5"/>
      <color indexed="8"/>
      <name val="Palatino Linotype"/>
      <family val="1"/>
    </font>
    <font>
      <sz val="9"/>
      <color indexed="10"/>
      <name val="Palatino Linotype"/>
      <family val="1"/>
    </font>
    <font>
      <sz val="10"/>
      <color indexed="10"/>
      <name val="Palatino Linotype"/>
      <family val="1"/>
    </font>
    <font>
      <sz val="7.5"/>
      <color indexed="8"/>
      <name val="Palatino Linotype"/>
      <family val="1"/>
    </font>
    <font>
      <sz val="6"/>
      <color indexed="8"/>
      <name val="Palatino Linotype"/>
      <family val="1"/>
    </font>
    <font>
      <i/>
      <sz val="24"/>
      <color indexed="8"/>
      <name val="Palatino Linotype"/>
      <family val="1"/>
    </font>
    <font>
      <b/>
      <i/>
      <sz val="12"/>
      <color indexed="8"/>
      <name val="HandelGothic BT"/>
      <family val="5"/>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Palatino Linotype"/>
      <family val="1"/>
    </font>
    <font>
      <sz val="9"/>
      <color theme="1"/>
      <name val="Palatino Linotype"/>
      <family val="1"/>
    </font>
    <font>
      <i/>
      <sz val="8"/>
      <color theme="1"/>
      <name val="Palatino Linotype"/>
      <family val="1"/>
    </font>
    <font>
      <sz val="12"/>
      <color rgb="FFFF0000"/>
      <name val="Palatino Linotype"/>
      <family val="1"/>
    </font>
    <font>
      <sz val="8"/>
      <color rgb="FFFF0000"/>
      <name val="Palatino Linotype"/>
      <family val="1"/>
    </font>
    <font>
      <sz val="6.5"/>
      <color theme="1"/>
      <name val="Palatino Linotype"/>
      <family val="1"/>
    </font>
    <font>
      <sz val="10"/>
      <color theme="1"/>
      <name val="Palatino Linotype"/>
      <family val="1"/>
    </font>
    <font>
      <sz val="8.5"/>
      <color theme="1"/>
      <name val="Palatino Linotype"/>
      <family val="1"/>
    </font>
    <font>
      <sz val="9"/>
      <color rgb="FFFF0000"/>
      <name val="Palatino Linotype"/>
      <family val="1"/>
    </font>
    <font>
      <sz val="10"/>
      <color rgb="FFFF0000"/>
      <name val="Palatino Linotype"/>
      <family val="1"/>
    </font>
    <font>
      <sz val="7.5"/>
      <color theme="1"/>
      <name val="Palatino Linotype"/>
      <family val="1"/>
    </font>
    <font>
      <sz val="7"/>
      <color theme="1"/>
      <name val="Palatino Linotype"/>
      <family val="1"/>
    </font>
    <font>
      <sz val="6"/>
      <color theme="1"/>
      <name val="Palatino Linotype"/>
      <family val="1"/>
    </font>
    <font>
      <b/>
      <sz val="8"/>
      <color theme="1"/>
      <name val="Palatino Linotype"/>
      <family val="1"/>
    </font>
    <font>
      <i/>
      <sz val="24"/>
      <color theme="1"/>
      <name val="Palatino Linotype"/>
      <family val="1"/>
    </font>
    <font>
      <b/>
      <i/>
      <sz val="12"/>
      <color theme="1"/>
      <name val="HandelGothic BT"/>
      <family val="5"/>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0"/>
        <bgColor indexed="64"/>
      </patternFill>
    </fill>
    <fill>
      <patternFill patternType="solid">
        <fgColor theme="3" tint="0.39998000860214233"/>
        <bgColor indexed="64"/>
      </patternFill>
    </fill>
    <fill>
      <patternFill patternType="solid">
        <fgColor indexed="4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color indexed="41"/>
      </left>
      <right style="thin">
        <color indexed="41"/>
      </right>
      <top style="thin">
        <color indexed="41"/>
      </top>
      <bottom style="medium"/>
    </border>
    <border>
      <left style="thin"/>
      <right style="thin"/>
      <top style="thin"/>
      <bottom style="thin"/>
    </border>
    <border>
      <left style="thin"/>
      <right style="thin"/>
      <top style="thin"/>
      <bottom>
        <color indexed="63"/>
      </bottom>
    </border>
    <border>
      <left style="thin">
        <color indexed="41"/>
      </left>
      <right style="thin">
        <color indexed="41"/>
      </right>
      <top style="thin">
        <color indexed="41"/>
      </top>
      <bottom style="thin">
        <color indexed="41"/>
      </bottom>
    </border>
    <border>
      <left style="thick"/>
      <right>
        <color indexed="63"/>
      </right>
      <top>
        <color indexed="63"/>
      </top>
      <bottom style="medium"/>
    </border>
    <border>
      <left style="thin">
        <color indexed="44"/>
      </left>
      <right>
        <color indexed="63"/>
      </right>
      <top>
        <color indexed="63"/>
      </top>
      <bottom>
        <color indexed="63"/>
      </bottom>
    </border>
    <border>
      <left>
        <color indexed="63"/>
      </left>
      <right style="thin">
        <color indexed="44"/>
      </right>
      <top>
        <color indexed="63"/>
      </top>
      <bottom>
        <color indexed="63"/>
      </botto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color indexed="63"/>
      </bottom>
    </border>
    <border>
      <left style="thick"/>
      <right>
        <color indexed="63"/>
      </right>
      <top style="medium"/>
      <bottom>
        <color indexed="63"/>
      </bottom>
    </border>
    <border>
      <left>
        <color indexed="63"/>
      </left>
      <right>
        <color indexed="63"/>
      </right>
      <top style="medium"/>
      <bottom>
        <color indexed="63"/>
      </bottom>
    </border>
    <border>
      <left style="thin">
        <color indexed="44"/>
      </left>
      <right>
        <color indexed="63"/>
      </right>
      <top style="thin">
        <color indexed="41"/>
      </top>
      <bottom>
        <color indexed="63"/>
      </bottom>
    </border>
    <border>
      <left>
        <color indexed="63"/>
      </left>
      <right>
        <color indexed="63"/>
      </right>
      <top style="thin">
        <color indexed="41"/>
      </top>
      <bottom>
        <color indexed="63"/>
      </bottom>
    </border>
    <border>
      <left>
        <color indexed="63"/>
      </left>
      <right style="thin">
        <color indexed="44"/>
      </right>
      <top style="thin">
        <color indexed="41"/>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thin">
        <color indexed="41"/>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11"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10"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83">
    <xf numFmtId="0" fontId="0" fillId="0" borderId="0" xfId="0" applyAlignment="1">
      <alignment/>
    </xf>
    <xf numFmtId="0" fontId="3" fillId="0" borderId="0" xfId="0" applyFont="1" applyAlignment="1">
      <alignment/>
    </xf>
    <xf numFmtId="0" fontId="3" fillId="33" borderId="0" xfId="0" applyFont="1" applyFill="1" applyAlignment="1">
      <alignment/>
    </xf>
    <xf numFmtId="0" fontId="4" fillId="0" borderId="0" xfId="0" applyFont="1" applyAlignment="1">
      <alignment/>
    </xf>
    <xf numFmtId="0" fontId="4" fillId="33" borderId="0" xfId="0" applyFont="1" applyFill="1" applyBorder="1" applyAlignment="1">
      <alignment vertical="center" wrapText="1"/>
    </xf>
    <xf numFmtId="0" fontId="4" fillId="0" borderId="0" xfId="0" applyFont="1" applyFill="1" applyBorder="1" applyAlignment="1">
      <alignment horizontal="right"/>
    </xf>
    <xf numFmtId="0" fontId="6" fillId="33" borderId="0" xfId="0" applyFont="1" applyFill="1" applyAlignment="1">
      <alignment horizontal="center"/>
    </xf>
    <xf numFmtId="0" fontId="7" fillId="33" borderId="0" xfId="0" applyFont="1" applyFill="1" applyAlignment="1">
      <alignment horizontal="center"/>
    </xf>
    <xf numFmtId="0" fontId="8" fillId="33" borderId="0" xfId="0" applyFont="1" applyFill="1" applyAlignment="1">
      <alignment/>
    </xf>
    <xf numFmtId="0" fontId="8" fillId="33" borderId="0" xfId="0" applyFont="1" applyFill="1" applyBorder="1" applyAlignment="1">
      <alignment/>
    </xf>
    <xf numFmtId="0" fontId="3" fillId="33" borderId="0" xfId="0" applyFont="1" applyFill="1" applyAlignment="1">
      <alignment horizontal="center"/>
    </xf>
    <xf numFmtId="0" fontId="4" fillId="0" borderId="0" xfId="0" applyFont="1" applyAlignment="1">
      <alignment horizontal="right"/>
    </xf>
    <xf numFmtId="0" fontId="2" fillId="33" borderId="0" xfId="0" applyFont="1" applyFill="1" applyBorder="1" applyAlignment="1">
      <alignment horizontal="center"/>
    </xf>
    <xf numFmtId="0" fontId="8" fillId="33" borderId="0" xfId="0" applyFont="1" applyFill="1" applyBorder="1" applyAlignment="1">
      <alignment horizontal="center"/>
    </xf>
    <xf numFmtId="0" fontId="4"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167" fontId="3" fillId="0" borderId="0" xfId="0" applyNumberFormat="1" applyFont="1" applyAlignment="1">
      <alignment/>
    </xf>
    <xf numFmtId="0" fontId="5" fillId="0" borderId="0" xfId="0" applyFont="1" applyFill="1" applyBorder="1" applyAlignment="1">
      <alignment horizontal="right"/>
    </xf>
    <xf numFmtId="0" fontId="13" fillId="0" borderId="0" xfId="0" applyFont="1" applyAlignment="1">
      <alignment horizontal="center"/>
    </xf>
    <xf numFmtId="2"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167" fontId="8" fillId="0" borderId="10" xfId="0" applyNumberFormat="1" applyFont="1" applyFill="1" applyBorder="1" applyAlignment="1">
      <alignment vertical="center"/>
    </xf>
    <xf numFmtId="44" fontId="8" fillId="0" borderId="10" xfId="0" applyNumberFormat="1" applyFont="1" applyFill="1" applyBorder="1" applyAlignment="1">
      <alignment vertical="center"/>
    </xf>
    <xf numFmtId="175" fontId="3" fillId="0" borderId="0" xfId="0" applyNumberFormat="1" applyFont="1" applyAlignment="1" applyProtection="1">
      <alignment/>
      <protection hidden="1"/>
    </xf>
    <xf numFmtId="175" fontId="13" fillId="0" borderId="0" xfId="0" applyNumberFormat="1" applyFont="1" applyAlignment="1" applyProtection="1">
      <alignment/>
      <protection hidden="1"/>
    </xf>
    <xf numFmtId="175" fontId="3" fillId="0" borderId="0" xfId="0" applyNumberFormat="1" applyFont="1" applyAlignment="1" applyProtection="1">
      <alignment horizontal="center"/>
      <protection hidden="1"/>
    </xf>
    <xf numFmtId="175" fontId="13" fillId="0" borderId="0" xfId="0" applyNumberFormat="1" applyFont="1" applyAlignment="1" applyProtection="1">
      <alignment horizontal="left"/>
      <protection hidden="1"/>
    </xf>
    <xf numFmtId="175" fontId="13" fillId="0" borderId="0" xfId="0" applyNumberFormat="1" applyFont="1" applyAlignment="1" applyProtection="1">
      <alignment horizontal="center"/>
      <protection hidden="1"/>
    </xf>
    <xf numFmtId="175" fontId="4" fillId="33" borderId="0" xfId="0" applyNumberFormat="1" applyFont="1" applyFill="1" applyBorder="1" applyAlignment="1" applyProtection="1">
      <alignment vertical="center" wrapText="1"/>
      <protection hidden="1"/>
    </xf>
    <xf numFmtId="175" fontId="3" fillId="33" borderId="0" xfId="0" applyNumberFormat="1" applyFont="1" applyFill="1" applyAlignment="1" applyProtection="1">
      <alignment horizontal="center"/>
      <protection hidden="1"/>
    </xf>
    <xf numFmtId="175" fontId="3" fillId="33" borderId="0" xfId="0" applyNumberFormat="1" applyFont="1" applyFill="1" applyAlignment="1">
      <alignment/>
    </xf>
    <xf numFmtId="44" fontId="4" fillId="0" borderId="10" xfId="0" applyNumberFormat="1" applyFont="1" applyFill="1" applyBorder="1" applyAlignment="1">
      <alignment/>
    </xf>
    <xf numFmtId="0" fontId="18" fillId="33" borderId="11" xfId="0" applyFont="1" applyFill="1" applyBorder="1" applyAlignment="1" applyProtection="1">
      <alignment horizontal="center" vertical="center"/>
      <protection locked="0"/>
    </xf>
    <xf numFmtId="0" fontId="18" fillId="33" borderId="12" xfId="0" applyFont="1" applyFill="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4" fillId="0" borderId="13" xfId="0" applyFont="1" applyFill="1" applyBorder="1" applyAlignment="1" applyProtection="1">
      <alignment horizontal="center"/>
      <protection locked="0"/>
    </xf>
    <xf numFmtId="49" fontId="18" fillId="33" borderId="11" xfId="0" applyNumberFormat="1" applyFont="1" applyFill="1" applyBorder="1" applyAlignment="1" applyProtection="1">
      <alignment horizontal="center" vertical="center"/>
      <protection locked="0"/>
    </xf>
    <xf numFmtId="176" fontId="18" fillId="33" borderId="11" xfId="0" applyNumberFormat="1" applyFont="1" applyFill="1" applyBorder="1" applyAlignment="1" applyProtection="1">
      <alignment horizontal="center" vertical="center"/>
      <protection locked="0"/>
    </xf>
    <xf numFmtId="49" fontId="18" fillId="0" borderId="12" xfId="0" applyNumberFormat="1" applyFont="1" applyBorder="1" applyAlignment="1" applyProtection="1">
      <alignment horizontal="center" vertical="center"/>
      <protection locked="0"/>
    </xf>
    <xf numFmtId="0" fontId="22" fillId="0" borderId="13" xfId="0" applyFont="1" applyFill="1" applyBorder="1" applyAlignment="1">
      <alignment horizontal="right" vertical="center"/>
    </xf>
    <xf numFmtId="0" fontId="22" fillId="0" borderId="0" xfId="0" applyFont="1" applyFill="1" applyBorder="1" applyAlignment="1">
      <alignment horizontal="right" vertical="center"/>
    </xf>
    <xf numFmtId="44" fontId="14" fillId="34" borderId="14" xfId="0" applyNumberFormat="1" applyFont="1" applyFill="1" applyBorder="1" applyAlignment="1" applyProtection="1">
      <alignment horizontal="right" vertical="center"/>
      <protection locked="0"/>
    </xf>
    <xf numFmtId="175" fontId="3" fillId="0" borderId="0" xfId="0" applyNumberFormat="1" applyFont="1" applyFill="1" applyAlignment="1" applyProtection="1">
      <alignment horizontal="center"/>
      <protection hidden="1"/>
    </xf>
    <xf numFmtId="0" fontId="3" fillId="0" borderId="0" xfId="0" applyNumberFormat="1" applyFont="1" applyAlignment="1" applyProtection="1">
      <alignment/>
      <protection/>
    </xf>
    <xf numFmtId="175" fontId="3" fillId="0" borderId="0" xfId="44" applyNumberFormat="1" applyFont="1" applyAlignment="1" applyProtection="1">
      <alignment/>
      <protection hidden="1"/>
    </xf>
    <xf numFmtId="0" fontId="91" fillId="33" borderId="0" xfId="0" applyFont="1" applyFill="1" applyAlignment="1">
      <alignment horizontal="right"/>
    </xf>
    <xf numFmtId="0" fontId="91" fillId="33" borderId="0" xfId="0" applyFont="1" applyFill="1" applyBorder="1" applyAlignment="1">
      <alignment horizontal="right"/>
    </xf>
    <xf numFmtId="1" fontId="92" fillId="0" borderId="15" xfId="0" applyNumberFormat="1" applyFont="1" applyFill="1" applyBorder="1" applyAlignment="1" applyProtection="1">
      <alignment horizontal="center" vertical="center"/>
      <protection locked="0"/>
    </xf>
    <xf numFmtId="0" fontId="91" fillId="0" borderId="15" xfId="0" applyNumberFormat="1" applyFont="1" applyFill="1" applyBorder="1" applyAlignment="1">
      <alignment horizontal="center" vertical="center"/>
    </xf>
    <xf numFmtId="167" fontId="91" fillId="0" borderId="15" xfId="44" applyNumberFormat="1" applyFont="1" applyFill="1" applyBorder="1" applyAlignment="1">
      <alignment horizontal="right" vertical="center"/>
    </xf>
    <xf numFmtId="167" fontId="91" fillId="0" borderId="15" xfId="0" applyNumberFormat="1" applyFont="1" applyFill="1" applyBorder="1" applyAlignment="1">
      <alignment horizontal="right" vertical="center"/>
    </xf>
    <xf numFmtId="44" fontId="91" fillId="34" borderId="15" xfId="0" applyNumberFormat="1" applyFont="1" applyFill="1" applyBorder="1" applyAlignment="1" applyProtection="1">
      <alignment horizontal="right" vertical="center"/>
      <protection hidden="1"/>
    </xf>
    <xf numFmtId="0" fontId="92" fillId="0" borderId="16" xfId="0" applyNumberFormat="1" applyFont="1" applyFill="1" applyBorder="1" applyAlignment="1" applyProtection="1">
      <alignment horizontal="center" vertical="center"/>
      <protection locked="0"/>
    </xf>
    <xf numFmtId="167" fontId="91" fillId="0" borderId="16" xfId="0" applyNumberFormat="1" applyFont="1" applyFill="1" applyBorder="1" applyAlignment="1">
      <alignment vertical="center"/>
    </xf>
    <xf numFmtId="44" fontId="91" fillId="34" borderId="15" xfId="0" applyNumberFormat="1" applyFont="1" applyFill="1" applyBorder="1" applyAlignment="1" applyProtection="1">
      <alignment vertical="center"/>
      <protection hidden="1"/>
    </xf>
    <xf numFmtId="167" fontId="91" fillId="0" borderId="15" xfId="0" applyNumberFormat="1" applyFont="1" applyFill="1" applyBorder="1" applyAlignment="1">
      <alignment vertical="center"/>
    </xf>
    <xf numFmtId="44" fontId="93" fillId="33" borderId="17" xfId="0" applyNumberFormat="1" applyFont="1" applyFill="1" applyBorder="1" applyAlignment="1" applyProtection="1">
      <alignment horizontal="right" vertical="center"/>
      <protection hidden="1"/>
    </xf>
    <xf numFmtId="43" fontId="91" fillId="33" borderId="17" xfId="0" applyNumberFormat="1" applyFont="1" applyFill="1" applyBorder="1" applyAlignment="1" applyProtection="1">
      <alignment horizontal="right" vertical="center"/>
      <protection locked="0"/>
    </xf>
    <xf numFmtId="0" fontId="91" fillId="0" borderId="18" xfId="0" applyNumberFormat="1" applyFont="1" applyFill="1" applyBorder="1" applyAlignment="1">
      <alignment horizontal="right" vertical="center"/>
    </xf>
    <xf numFmtId="0" fontId="91" fillId="0" borderId="13" xfId="0" applyNumberFormat="1" applyFont="1" applyFill="1" applyBorder="1" applyAlignment="1">
      <alignment horizontal="right" vertical="center"/>
    </xf>
    <xf numFmtId="0" fontId="91" fillId="0" borderId="0" xfId="0" applyNumberFormat="1" applyFont="1" applyFill="1" applyBorder="1" applyAlignment="1">
      <alignment horizontal="right" vertical="center"/>
    </xf>
    <xf numFmtId="166" fontId="24" fillId="35" borderId="0" xfId="0" applyNumberFormat="1" applyFont="1" applyFill="1" applyBorder="1" applyAlignment="1">
      <alignment horizontal="center" vertical="center"/>
    </xf>
    <xf numFmtId="166" fontId="24" fillId="35" borderId="19" xfId="0" applyNumberFormat="1" applyFont="1" applyFill="1" applyBorder="1" applyAlignment="1">
      <alignment horizontal="center" vertical="center"/>
    </xf>
    <xf numFmtId="0" fontId="24" fillId="35" borderId="0" xfId="0" applyFont="1" applyFill="1" applyBorder="1" applyAlignment="1">
      <alignment horizontal="center" vertical="center"/>
    </xf>
    <xf numFmtId="0" fontId="24" fillId="35" borderId="20" xfId="0" applyFont="1" applyFill="1" applyBorder="1" applyAlignment="1">
      <alignment horizontal="center" vertical="center"/>
    </xf>
    <xf numFmtId="0" fontId="92" fillId="0" borderId="15" xfId="0" applyNumberFormat="1" applyFont="1" applyFill="1" applyBorder="1" applyAlignment="1" applyProtection="1">
      <alignment horizontal="center" vertical="center"/>
      <protection locked="0"/>
    </xf>
    <xf numFmtId="44" fontId="91" fillId="34" borderId="15" xfId="0" applyNumberFormat="1" applyFont="1" applyFill="1" applyBorder="1" applyAlignment="1">
      <alignment horizontal="right" vertical="center"/>
    </xf>
    <xf numFmtId="0" fontId="91" fillId="0" borderId="15" xfId="0" applyNumberFormat="1" applyFont="1" applyFill="1" applyBorder="1" applyAlignment="1" applyProtection="1">
      <alignment horizontal="center" vertical="center"/>
      <protection locked="0"/>
    </xf>
    <xf numFmtId="44" fontId="93" fillId="33" borderId="17" xfId="0" applyNumberFormat="1" applyFont="1" applyFill="1" applyBorder="1" applyAlignment="1">
      <alignment horizontal="right" vertical="center"/>
    </xf>
    <xf numFmtId="166" fontId="9" fillId="35" borderId="19" xfId="0" applyNumberFormat="1" applyFont="1" applyFill="1" applyBorder="1" applyAlignment="1">
      <alignment horizontal="center" vertical="center"/>
    </xf>
    <xf numFmtId="166" fontId="9" fillId="35" borderId="0" xfId="0" applyNumberFormat="1" applyFont="1" applyFill="1" applyBorder="1" applyAlignment="1">
      <alignment horizontal="center" vertical="center"/>
    </xf>
    <xf numFmtId="0" fontId="9" fillId="35" borderId="0" xfId="0" applyFont="1" applyFill="1" applyBorder="1" applyAlignment="1">
      <alignment horizontal="center" vertical="center"/>
    </xf>
    <xf numFmtId="0" fontId="9" fillId="35" borderId="20" xfId="0" applyFont="1" applyFill="1" applyBorder="1" applyAlignment="1">
      <alignment horizontal="center" vertical="center"/>
    </xf>
    <xf numFmtId="0" fontId="91" fillId="33" borderId="0" xfId="0" applyFont="1" applyFill="1" applyAlignment="1">
      <alignment horizontal="right"/>
    </xf>
    <xf numFmtId="0" fontId="94" fillId="0" borderId="21" xfId="0" applyFont="1" applyFill="1" applyBorder="1" applyAlignment="1" applyProtection="1">
      <alignment horizontal="center"/>
      <protection locked="0"/>
    </xf>
    <xf numFmtId="0" fontId="32" fillId="0" borderId="0" xfId="0" applyFont="1" applyFill="1" applyBorder="1" applyAlignment="1">
      <alignment horizontal="center"/>
    </xf>
    <xf numFmtId="43" fontId="91" fillId="34" borderId="17" xfId="0" applyNumberFormat="1" applyFont="1" applyFill="1" applyBorder="1" applyAlignment="1" applyProtection="1">
      <alignment horizontal="right" vertical="center"/>
      <protection hidden="1"/>
    </xf>
    <xf numFmtId="0" fontId="18" fillId="33" borderId="22" xfId="0" applyFont="1" applyFill="1" applyBorder="1" applyAlignment="1" applyProtection="1">
      <alignment horizontal="center" vertical="center"/>
      <protection locked="0"/>
    </xf>
    <xf numFmtId="0" fontId="18" fillId="33" borderId="15" xfId="0" applyFont="1" applyFill="1" applyBorder="1" applyAlignment="1" applyProtection="1">
      <alignment horizontal="center" vertical="center"/>
      <protection locked="0"/>
    </xf>
    <xf numFmtId="0" fontId="32" fillId="0" borderId="0" xfId="0" applyFont="1" applyFill="1" applyBorder="1" applyAlignment="1">
      <alignment horizontal="right"/>
    </xf>
    <xf numFmtId="167" fontId="3" fillId="0" borderId="23" xfId="0" applyNumberFormat="1" applyFont="1" applyBorder="1" applyAlignment="1">
      <alignment/>
    </xf>
    <xf numFmtId="165" fontId="18" fillId="33" borderId="11" xfId="0" applyNumberFormat="1" applyFont="1" applyFill="1" applyBorder="1" applyAlignment="1" applyProtection="1">
      <alignment horizontal="center" vertical="center"/>
      <protection locked="0"/>
    </xf>
    <xf numFmtId="0" fontId="91" fillId="0" borderId="13"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32" fillId="0" borderId="0" xfId="0" applyNumberFormat="1" applyFont="1" applyFill="1" applyBorder="1" applyAlignment="1">
      <alignment horizontal="center" vertical="center"/>
    </xf>
    <xf numFmtId="0" fontId="32" fillId="0" borderId="0" xfId="0" applyNumberFormat="1" applyFont="1" applyFill="1" applyBorder="1" applyAlignment="1">
      <alignment horizontal="right" vertical="center"/>
    </xf>
    <xf numFmtId="0" fontId="91" fillId="0" borderId="16" xfId="0" applyNumberFormat="1" applyFont="1" applyFill="1" applyBorder="1" applyAlignment="1" applyProtection="1">
      <alignment horizontal="center" vertical="center"/>
      <protection/>
    </xf>
    <xf numFmtId="0" fontId="32" fillId="0" borderId="0" xfId="0" applyFont="1" applyFill="1" applyBorder="1" applyAlignment="1">
      <alignment horizontal="right" vertical="center"/>
    </xf>
    <xf numFmtId="167" fontId="91" fillId="0" borderId="23" xfId="0" applyNumberFormat="1" applyFont="1" applyFill="1" applyBorder="1" applyAlignment="1">
      <alignment horizontal="right" vertical="center"/>
    </xf>
    <xf numFmtId="175" fontId="95" fillId="0" borderId="0" xfId="0" applyNumberFormat="1" applyFont="1" applyAlignment="1" applyProtection="1">
      <alignment horizontal="center"/>
      <protection hidden="1"/>
    </xf>
    <xf numFmtId="1" fontId="4" fillId="0" borderId="15" xfId="0" applyNumberFormat="1" applyFont="1" applyFill="1" applyBorder="1" applyAlignment="1" applyProtection="1">
      <alignment horizontal="center" vertical="center"/>
      <protection locked="0"/>
    </xf>
    <xf numFmtId="0" fontId="18" fillId="0" borderId="16" xfId="0" applyNumberFormat="1" applyFont="1" applyFill="1" applyBorder="1" applyAlignment="1" applyProtection="1">
      <alignment horizontal="center" vertical="center"/>
      <protection locked="0"/>
    </xf>
    <xf numFmtId="0" fontId="96" fillId="0" borderId="15" xfId="0" applyNumberFormat="1" applyFont="1" applyFill="1" applyBorder="1" applyAlignment="1">
      <alignment horizontal="center" vertical="center"/>
    </xf>
    <xf numFmtId="0" fontId="3" fillId="0" borderId="0" xfId="0" applyNumberFormat="1" applyFont="1" applyAlignment="1" applyProtection="1">
      <alignment/>
      <protection locked="0"/>
    </xf>
    <xf numFmtId="175" fontId="3" fillId="0" borderId="0" xfId="0" applyNumberFormat="1" applyFont="1" applyAlignment="1" applyProtection="1">
      <alignment horizontal="center"/>
      <protection locked="0"/>
    </xf>
    <xf numFmtId="0" fontId="3" fillId="0" borderId="0" xfId="0" applyNumberFormat="1" applyFont="1" applyAlignment="1" applyProtection="1">
      <alignment horizontal="center"/>
      <protection locked="0"/>
    </xf>
    <xf numFmtId="0" fontId="3" fillId="33" borderId="0" xfId="0" applyNumberFormat="1" applyFont="1" applyFill="1" applyAlignment="1" applyProtection="1">
      <alignment/>
      <protection locked="0"/>
    </xf>
    <xf numFmtId="2" fontId="3" fillId="0" borderId="0" xfId="0" applyNumberFormat="1" applyFont="1" applyAlignment="1" applyProtection="1">
      <alignment/>
      <protection locked="0"/>
    </xf>
    <xf numFmtId="0" fontId="13" fillId="0" borderId="0" xfId="0" applyNumberFormat="1" applyFont="1" applyAlignment="1" applyProtection="1">
      <alignment horizontal="left"/>
      <protection locked="0"/>
    </xf>
    <xf numFmtId="0" fontId="18" fillId="33" borderId="0" xfId="0" applyFont="1" applyFill="1" applyBorder="1" applyAlignment="1" applyProtection="1">
      <alignment horizontal="right" vertical="center"/>
      <protection/>
    </xf>
    <xf numFmtId="2" fontId="3" fillId="0" borderId="0" xfId="0" applyNumberFormat="1" applyFont="1" applyAlignment="1" applyProtection="1">
      <alignment horizontal="left"/>
      <protection locked="0"/>
    </xf>
    <xf numFmtId="2" fontId="2" fillId="0" borderId="0" xfId="0" applyNumberFormat="1" applyFont="1" applyAlignment="1" applyProtection="1">
      <alignment/>
      <protection locked="0"/>
    </xf>
    <xf numFmtId="2" fontId="13" fillId="0" borderId="0" xfId="0" applyNumberFormat="1" applyFont="1" applyAlignment="1" applyProtection="1">
      <alignment horizontal="center"/>
      <protection locked="0"/>
    </xf>
    <xf numFmtId="2" fontId="3" fillId="0" borderId="0" xfId="0" applyNumberFormat="1" applyFont="1" applyAlignment="1" applyProtection="1">
      <alignment horizontal="center"/>
      <protection locked="0"/>
    </xf>
    <xf numFmtId="2" fontId="13" fillId="0" borderId="0" xfId="0" applyNumberFormat="1" applyFont="1" applyAlignment="1" applyProtection="1">
      <alignment/>
      <protection locked="0"/>
    </xf>
    <xf numFmtId="2" fontId="4" fillId="33" borderId="0" xfId="0" applyNumberFormat="1" applyFont="1" applyFill="1" applyBorder="1" applyAlignment="1" applyProtection="1">
      <alignment vertical="center" wrapText="1"/>
      <protection locked="0"/>
    </xf>
    <xf numFmtId="2" fontId="13" fillId="0" borderId="0" xfId="0" applyNumberFormat="1" applyFont="1" applyAlignment="1" applyProtection="1">
      <alignment horizontal="left"/>
      <protection locked="0"/>
    </xf>
    <xf numFmtId="2" fontId="3" fillId="33" borderId="0" xfId="0" applyNumberFormat="1" applyFont="1" applyFill="1" applyAlignment="1" applyProtection="1">
      <alignment/>
      <protection locked="0"/>
    </xf>
    <xf numFmtId="0" fontId="92" fillId="0" borderId="15" xfId="0" applyNumberFormat="1" applyFont="1" applyFill="1" applyBorder="1" applyAlignment="1">
      <alignment horizontal="center" vertical="center"/>
    </xf>
    <xf numFmtId="0" fontId="97" fillId="0" borderId="15" xfId="0" applyNumberFormat="1" applyFont="1" applyFill="1" applyBorder="1" applyAlignment="1">
      <alignment horizontal="center" vertical="center"/>
    </xf>
    <xf numFmtId="0" fontId="3" fillId="0" borderId="0" xfId="0" applyFont="1" applyAlignment="1">
      <alignment horizontal="center" vertical="center"/>
    </xf>
    <xf numFmtId="1" fontId="98" fillId="0" borderId="15" xfId="0" applyNumberFormat="1" applyFont="1" applyFill="1" applyBorder="1" applyAlignment="1" applyProtection="1">
      <alignment horizontal="center" vertical="center"/>
      <protection locked="0"/>
    </xf>
    <xf numFmtId="175" fontId="99" fillId="0" borderId="0" xfId="0" applyNumberFormat="1" applyFont="1" applyAlignment="1" applyProtection="1">
      <alignment/>
      <protection hidden="1"/>
    </xf>
    <xf numFmtId="175" fontId="100" fillId="0" borderId="0" xfId="0" applyNumberFormat="1" applyFont="1" applyAlignment="1" applyProtection="1">
      <alignment horizontal="center"/>
      <protection hidden="1"/>
    </xf>
    <xf numFmtId="175" fontId="18" fillId="0" borderId="0" xfId="0" applyNumberFormat="1" applyFont="1" applyAlignment="1" applyProtection="1">
      <alignment horizontal="center"/>
      <protection hidden="1"/>
    </xf>
    <xf numFmtId="175" fontId="4" fillId="0" borderId="0" xfId="0" applyNumberFormat="1" applyFont="1" applyAlignment="1" applyProtection="1">
      <alignment horizontal="left"/>
      <protection hidden="1"/>
    </xf>
    <xf numFmtId="175" fontId="4" fillId="0" borderId="0" xfId="0" applyNumberFormat="1" applyFont="1" applyAlignment="1" applyProtection="1">
      <alignment/>
      <protection hidden="1"/>
    </xf>
    <xf numFmtId="175" fontId="3" fillId="0" borderId="0" xfId="0" applyNumberFormat="1" applyFont="1" applyAlignment="1" applyProtection="1">
      <alignment horizontal="left"/>
      <protection hidden="1"/>
    </xf>
    <xf numFmtId="1" fontId="101" fillId="0" borderId="15" xfId="0" applyNumberFormat="1" applyFont="1" applyFill="1" applyBorder="1" applyAlignment="1" applyProtection="1">
      <alignment horizontal="center" vertical="center"/>
      <protection/>
    </xf>
    <xf numFmtId="0" fontId="96" fillId="0" borderId="15" xfId="0" applyNumberFormat="1" applyFont="1" applyFill="1" applyBorder="1" applyAlignment="1" applyProtection="1">
      <alignment horizontal="center" vertical="center"/>
      <protection locked="0"/>
    </xf>
    <xf numFmtId="0" fontId="91" fillId="0" borderId="24" xfId="0" applyFont="1" applyFill="1" applyBorder="1" applyAlignment="1">
      <alignment horizontal="center" vertical="center" wrapText="1"/>
    </xf>
    <xf numFmtId="0" fontId="74" fillId="0" borderId="25"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27" xfId="0" applyFont="1" applyBorder="1" applyAlignment="1">
      <alignment horizontal="center" vertical="center" wrapText="1"/>
    </xf>
    <xf numFmtId="0" fontId="91" fillId="0" borderId="15" xfId="0" applyFont="1" applyFill="1" applyBorder="1" applyAlignment="1">
      <alignment horizontal="center" vertical="center" wrapText="1"/>
    </xf>
    <xf numFmtId="0" fontId="91" fillId="0" borderId="23" xfId="0" applyFont="1" applyFill="1" applyBorder="1" applyAlignment="1">
      <alignment horizontal="center" vertical="center" wrapText="1"/>
    </xf>
    <xf numFmtId="0" fontId="91" fillId="0" borderId="22" xfId="0" applyFont="1" applyFill="1" applyBorder="1" applyAlignment="1">
      <alignment horizontal="center" vertical="center" wrapText="1"/>
    </xf>
    <xf numFmtId="0" fontId="102" fillId="0" borderId="15" xfId="0" applyFont="1" applyFill="1" applyBorder="1" applyAlignment="1">
      <alignment horizontal="center" vertical="center" wrapText="1"/>
    </xf>
    <xf numFmtId="0" fontId="103" fillId="0" borderId="15" xfId="0" applyFont="1" applyFill="1" applyBorder="1" applyAlignment="1">
      <alignment horizontal="center" vertical="center" wrapText="1"/>
    </xf>
    <xf numFmtId="0" fontId="96" fillId="0" borderId="15" xfId="0" applyFont="1" applyFill="1" applyBorder="1" applyAlignment="1">
      <alignment horizontal="center" vertical="center" wrapText="1"/>
    </xf>
    <xf numFmtId="0" fontId="102" fillId="0" borderId="23" xfId="0" applyFont="1" applyFill="1" applyBorder="1" applyAlignment="1">
      <alignment horizontal="center" vertical="center" wrapText="1"/>
    </xf>
    <xf numFmtId="0" fontId="91" fillId="0" borderId="28" xfId="0" applyNumberFormat="1" applyFont="1" applyFill="1" applyBorder="1" applyAlignment="1">
      <alignment horizontal="right" vertical="center"/>
    </xf>
    <xf numFmtId="0" fontId="91" fillId="0" borderId="0" xfId="0" applyNumberFormat="1" applyFont="1" applyFill="1" applyBorder="1" applyAlignment="1">
      <alignment horizontal="right" vertical="center"/>
    </xf>
    <xf numFmtId="0" fontId="91" fillId="0" borderId="29" xfId="0" applyNumberFormat="1" applyFont="1" applyFill="1" applyBorder="1" applyAlignment="1">
      <alignment horizontal="right" vertical="center"/>
    </xf>
    <xf numFmtId="0" fontId="91" fillId="0" borderId="30" xfId="0" applyNumberFormat="1" applyFont="1" applyFill="1" applyBorder="1" applyAlignment="1">
      <alignment horizontal="right" vertical="center"/>
    </xf>
    <xf numFmtId="0" fontId="2" fillId="0" borderId="0" xfId="0" applyFont="1" applyAlignment="1">
      <alignment horizontal="center"/>
    </xf>
    <xf numFmtId="0" fontId="104" fillId="34" borderId="13" xfId="0" applyNumberFormat="1" applyFont="1" applyFill="1" applyBorder="1" applyAlignment="1">
      <alignment horizontal="center" vertical="center"/>
    </xf>
    <xf numFmtId="0" fontId="4" fillId="0" borderId="10" xfId="0" applyFont="1" applyFill="1" applyBorder="1" applyAlignment="1">
      <alignment horizontal="center"/>
    </xf>
    <xf numFmtId="0" fontId="2" fillId="0" borderId="0" xfId="0" applyNumberFormat="1" applyFont="1" applyFill="1" applyBorder="1" applyAlignment="1">
      <alignment horizontal="center"/>
    </xf>
    <xf numFmtId="0" fontId="18" fillId="33" borderId="11" xfId="0" applyFont="1" applyFill="1" applyBorder="1" applyAlignment="1" applyProtection="1">
      <alignment horizontal="center" vertical="center"/>
      <protection locked="0"/>
    </xf>
    <xf numFmtId="0" fontId="18" fillId="33" borderId="12" xfId="0" applyFont="1" applyFill="1" applyBorder="1" applyAlignment="1" applyProtection="1">
      <alignment horizontal="center" vertical="center"/>
      <protection locked="0"/>
    </xf>
    <xf numFmtId="0" fontId="25" fillId="33" borderId="0" xfId="0" applyFont="1" applyFill="1" applyAlignment="1">
      <alignment horizontal="center"/>
    </xf>
    <xf numFmtId="0" fontId="91" fillId="33" borderId="0" xfId="0" applyFont="1" applyFill="1" applyAlignment="1">
      <alignment horizontal="right"/>
    </xf>
    <xf numFmtId="0" fontId="12" fillId="35" borderId="31" xfId="0" applyFont="1" applyFill="1" applyBorder="1" applyAlignment="1">
      <alignment horizontal="center" vertical="center"/>
    </xf>
    <xf numFmtId="0" fontId="12" fillId="35" borderId="32" xfId="0" applyFont="1" applyFill="1" applyBorder="1" applyAlignment="1">
      <alignment horizontal="center" vertical="center"/>
    </xf>
    <xf numFmtId="0" fontId="12" fillId="35" borderId="33" xfId="0" applyFont="1" applyFill="1" applyBorder="1" applyAlignment="1">
      <alignment horizontal="center" vertical="center"/>
    </xf>
    <xf numFmtId="0" fontId="24" fillId="35" borderId="0" xfId="0" applyFont="1" applyFill="1" applyBorder="1" applyAlignment="1">
      <alignment horizontal="center" vertical="center"/>
    </xf>
    <xf numFmtId="0" fontId="39" fillId="36" borderId="23" xfId="0" applyFont="1" applyFill="1" applyBorder="1" applyAlignment="1">
      <alignment horizontal="center" vertical="center" wrapText="1"/>
    </xf>
    <xf numFmtId="0" fontId="17" fillId="36" borderId="12" xfId="0" applyFont="1" applyFill="1" applyBorder="1" applyAlignment="1">
      <alignment horizontal="center" vertical="center" wrapText="1"/>
    </xf>
    <xf numFmtId="0" fontId="17" fillId="36" borderId="22" xfId="0" applyFont="1" applyFill="1" applyBorder="1" applyAlignment="1">
      <alignment horizontal="center" vertical="center" wrapText="1"/>
    </xf>
    <xf numFmtId="0" fontId="105" fillId="33" borderId="0" xfId="0" applyFont="1" applyFill="1" applyBorder="1" applyAlignment="1">
      <alignment horizontal="right" vertical="justify" wrapText="1"/>
    </xf>
    <xf numFmtId="0" fontId="106" fillId="33" borderId="0" xfId="0" applyFont="1" applyFill="1" applyBorder="1" applyAlignment="1">
      <alignment horizontal="center" wrapText="1"/>
    </xf>
    <xf numFmtId="49" fontId="18" fillId="33" borderId="12" xfId="0" applyNumberFormat="1" applyFont="1" applyFill="1" applyBorder="1" applyAlignment="1" applyProtection="1">
      <alignment horizontal="center" vertical="center"/>
      <protection locked="0"/>
    </xf>
    <xf numFmtId="49" fontId="18" fillId="33" borderId="22" xfId="0" applyNumberFormat="1" applyFont="1" applyFill="1" applyBorder="1" applyAlignment="1" applyProtection="1">
      <alignment horizontal="center" vertical="center"/>
      <protection locked="0"/>
    </xf>
    <xf numFmtId="0" fontId="18" fillId="33" borderId="34" xfId="0" applyFont="1" applyFill="1" applyBorder="1" applyAlignment="1" applyProtection="1">
      <alignment horizontal="center" vertical="center"/>
      <protection locked="0"/>
    </xf>
    <xf numFmtId="0" fontId="91" fillId="33" borderId="0" xfId="0" applyFont="1" applyFill="1" applyAlignment="1">
      <alignment horizontal="left"/>
    </xf>
    <xf numFmtId="0" fontId="2" fillId="0" borderId="13" xfId="0" applyFont="1" applyFill="1" applyBorder="1" applyAlignment="1" applyProtection="1">
      <alignment horizontal="center"/>
      <protection locked="0"/>
    </xf>
    <xf numFmtId="0" fontId="94" fillId="0" borderId="11" xfId="0" applyNumberFormat="1" applyFont="1" applyFill="1" applyBorder="1" applyAlignment="1" applyProtection="1">
      <alignment horizontal="center"/>
      <protection locked="0"/>
    </xf>
    <xf numFmtId="0" fontId="94" fillId="0" borderId="35" xfId="0" applyNumberFormat="1" applyFont="1" applyFill="1" applyBorder="1" applyAlignment="1" applyProtection="1">
      <alignment horizontal="center"/>
      <protection locked="0"/>
    </xf>
    <xf numFmtId="0" fontId="94" fillId="0" borderId="11" xfId="0" applyFont="1" applyFill="1" applyBorder="1" applyAlignment="1" applyProtection="1">
      <alignment horizontal="center"/>
      <protection locked="0"/>
    </xf>
    <xf numFmtId="0" fontId="4" fillId="33" borderId="0" xfId="0" applyFont="1" applyFill="1" applyAlignment="1" applyProtection="1">
      <alignment horizontal="center"/>
      <protection locked="0"/>
    </xf>
    <xf numFmtId="0" fontId="4" fillId="33" borderId="36" xfId="0" applyFont="1" applyFill="1" applyBorder="1" applyAlignment="1" applyProtection="1">
      <alignment horizontal="center"/>
      <protection locked="0"/>
    </xf>
    <xf numFmtId="0" fontId="2" fillId="0" borderId="0" xfId="0" applyFont="1" applyFill="1" applyBorder="1" applyAlignment="1">
      <alignment horizontal="center"/>
    </xf>
    <xf numFmtId="0" fontId="105" fillId="33" borderId="0" xfId="0" applyFont="1" applyFill="1" applyBorder="1" applyAlignment="1" applyProtection="1">
      <alignment horizontal="right" vertical="top" wrapText="1"/>
      <protection/>
    </xf>
    <xf numFmtId="0" fontId="9" fillId="35" borderId="0" xfId="0" applyFont="1" applyFill="1" applyBorder="1" applyAlignment="1">
      <alignment horizontal="center" vertical="center"/>
    </xf>
    <xf numFmtId="0" fontId="8" fillId="0" borderId="10" xfId="0" applyFont="1" applyFill="1" applyBorder="1" applyAlignment="1">
      <alignment horizontal="left" vertical="center" wrapText="1"/>
    </xf>
    <xf numFmtId="0" fontId="33" fillId="0" borderId="0" xfId="0" applyFont="1" applyAlignment="1">
      <alignment horizontal="right" vertical="center"/>
    </xf>
    <xf numFmtId="0" fontId="33" fillId="0" borderId="37" xfId="0" applyFont="1" applyBorder="1" applyAlignment="1">
      <alignment horizontal="right" vertical="center"/>
    </xf>
    <xf numFmtId="0" fontId="104" fillId="34" borderId="0" xfId="0" applyNumberFormat="1" applyFont="1" applyFill="1" applyBorder="1" applyAlignment="1">
      <alignment horizontal="center" vertical="center"/>
    </xf>
    <xf numFmtId="0" fontId="5" fillId="0" borderId="10" xfId="0" applyFont="1" applyFill="1" applyBorder="1" applyAlignment="1">
      <alignment horizontal="center"/>
    </xf>
    <xf numFmtId="0" fontId="12" fillId="35" borderId="19" xfId="0" applyFont="1" applyFill="1" applyBorder="1" applyAlignment="1">
      <alignment horizontal="center" vertical="center"/>
    </xf>
    <xf numFmtId="0" fontId="12" fillId="35" borderId="0" xfId="0" applyFont="1" applyFill="1" applyBorder="1" applyAlignment="1">
      <alignment horizontal="center" vertical="center"/>
    </xf>
    <xf numFmtId="0" fontId="12" fillId="35" borderId="20" xfId="0" applyFont="1" applyFill="1" applyBorder="1" applyAlignment="1">
      <alignment horizontal="center" vertical="center"/>
    </xf>
    <xf numFmtId="0" fontId="16" fillId="35" borderId="31" xfId="0" applyFont="1" applyFill="1" applyBorder="1" applyAlignment="1">
      <alignment horizontal="center" vertical="center"/>
    </xf>
    <xf numFmtId="0" fontId="16" fillId="35" borderId="32" xfId="0" applyFont="1" applyFill="1" applyBorder="1" applyAlignment="1">
      <alignment horizontal="center" vertical="center"/>
    </xf>
    <xf numFmtId="0" fontId="16" fillId="35" borderId="33" xfId="0" applyFont="1" applyFill="1" applyBorder="1" applyAlignment="1">
      <alignment horizontal="center" vertical="center"/>
    </xf>
    <xf numFmtId="0" fontId="91" fillId="0" borderId="23" xfId="0" applyFont="1" applyFill="1" applyBorder="1" applyAlignment="1">
      <alignment horizontal="center" vertical="center"/>
    </xf>
    <xf numFmtId="0" fontId="91" fillId="0" borderId="22" xfId="0" applyFont="1" applyFill="1" applyBorder="1" applyAlignment="1">
      <alignment horizontal="center" vertical="center"/>
    </xf>
    <xf numFmtId="0" fontId="39" fillId="36" borderId="12" xfId="0" applyFont="1" applyFill="1" applyBorder="1" applyAlignment="1">
      <alignment horizontal="center" vertical="center" wrapText="1"/>
    </xf>
    <xf numFmtId="0" fontId="39" fillId="36" borderId="22"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13</xdr:row>
      <xdr:rowOff>0</xdr:rowOff>
    </xdr:from>
    <xdr:to>
      <xdr:col>4</xdr:col>
      <xdr:colOff>161925</xdr:colOff>
      <xdr:row>13</xdr:row>
      <xdr:rowOff>0</xdr:rowOff>
    </xdr:to>
    <xdr:sp fLocksText="0">
      <xdr:nvSpPr>
        <xdr:cNvPr id="1" name="Text Box 5"/>
        <xdr:cNvSpPr txBox="1">
          <a:spLocks noChangeArrowheads="1"/>
        </xdr:cNvSpPr>
      </xdr:nvSpPr>
      <xdr:spPr>
        <a:xfrm>
          <a:off x="1885950" y="4219575"/>
          <a:ext cx="28194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1</xdr:row>
      <xdr:rowOff>0</xdr:rowOff>
    </xdr:from>
    <xdr:to>
      <xdr:col>1</xdr:col>
      <xdr:colOff>0</xdr:colOff>
      <xdr:row>1</xdr:row>
      <xdr:rowOff>685800</xdr:rowOff>
    </xdr:to>
    <xdr:pic>
      <xdr:nvPicPr>
        <xdr:cNvPr id="2" name="Picture 20" descr="Infinity Aerospace logo for Dymo labels - plane only"/>
        <xdr:cNvPicPr preferRelativeResize="1">
          <a:picLocks noChangeAspect="1"/>
        </xdr:cNvPicPr>
      </xdr:nvPicPr>
      <xdr:blipFill>
        <a:blip r:embed="rId1"/>
        <a:stretch>
          <a:fillRect/>
        </a:stretch>
      </xdr:blipFill>
      <xdr:spPr>
        <a:xfrm>
          <a:off x="0" y="1266825"/>
          <a:ext cx="7048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13</xdr:row>
      <xdr:rowOff>0</xdr:rowOff>
    </xdr:from>
    <xdr:to>
      <xdr:col>4</xdr:col>
      <xdr:colOff>161925</xdr:colOff>
      <xdr:row>13</xdr:row>
      <xdr:rowOff>0</xdr:rowOff>
    </xdr:to>
    <xdr:sp fLocksText="0">
      <xdr:nvSpPr>
        <xdr:cNvPr id="1" name="Text Box 1"/>
        <xdr:cNvSpPr txBox="1">
          <a:spLocks noChangeArrowheads="1"/>
        </xdr:cNvSpPr>
      </xdr:nvSpPr>
      <xdr:spPr>
        <a:xfrm>
          <a:off x="1885950" y="4200525"/>
          <a:ext cx="2828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1</xdr:row>
      <xdr:rowOff>9525</xdr:rowOff>
    </xdr:from>
    <xdr:to>
      <xdr:col>1</xdr:col>
      <xdr:colOff>9525</xdr:colOff>
      <xdr:row>1</xdr:row>
      <xdr:rowOff>695325</xdr:rowOff>
    </xdr:to>
    <xdr:pic>
      <xdr:nvPicPr>
        <xdr:cNvPr id="2" name="Picture 3" descr="Infinity Aerospace logo for Dymo labels - plane only"/>
        <xdr:cNvPicPr preferRelativeResize="1">
          <a:picLocks noChangeAspect="1"/>
        </xdr:cNvPicPr>
      </xdr:nvPicPr>
      <xdr:blipFill>
        <a:blip r:embed="rId1"/>
        <a:stretch>
          <a:fillRect/>
        </a:stretch>
      </xdr:blipFill>
      <xdr:spPr>
        <a:xfrm>
          <a:off x="9525" y="1276350"/>
          <a:ext cx="704850"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D\Documents\Excel%20Files\Brakes\Brake%20Price%20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D\Documents\Excel%20Files\Main%20Retracts\gearpa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0">
          <cell r="H10">
            <v>1672.430723985</v>
          </cell>
          <cell r="I10">
            <v>1591.785223985</v>
          </cell>
        </row>
        <row r="12">
          <cell r="H12">
            <v>1812.732898985</v>
          </cell>
          <cell r="I12">
            <v>1732.087398985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ARPART"/>
    </sheetNames>
    <sheetDataSet>
      <sheetData sheetId="0">
        <row r="167">
          <cell r="F167">
            <v>187.220065</v>
          </cell>
        </row>
        <row r="168">
          <cell r="F168">
            <v>92.31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114"/>
  <sheetViews>
    <sheetView showGridLines="0" zoomScale="175" zoomScaleNormal="175" zoomScalePageLayoutView="0" workbookViewId="0" topLeftCell="A1">
      <selection activeCell="A16" sqref="A16"/>
    </sheetView>
  </sheetViews>
  <sheetFormatPr defaultColWidth="9.140625" defaultRowHeight="12.75"/>
  <cols>
    <col min="1" max="1" width="10.57421875" style="10" customWidth="1"/>
    <col min="2" max="2" width="12.57421875" style="10" customWidth="1"/>
    <col min="3" max="3" width="15.421875" style="2" customWidth="1"/>
    <col min="4" max="4" width="29.57421875" style="2" customWidth="1"/>
    <col min="5" max="5" width="10.7109375" style="2" bestFit="1" customWidth="1"/>
    <col min="6" max="7" width="15.57421875" style="2" customWidth="1"/>
    <col min="8" max="8" width="9.140625" style="2" customWidth="1"/>
    <col min="9" max="9" width="12.140625" style="2" bestFit="1" customWidth="1"/>
    <col min="10" max="11" width="9.140625" style="2" customWidth="1"/>
    <col min="12" max="12" width="11.57421875" style="2" customWidth="1"/>
    <col min="13" max="16384" width="9.140625" style="2" customWidth="1"/>
  </cols>
  <sheetData>
    <row r="1" spans="1:7" ht="99.75" customHeight="1">
      <c r="A1" s="147" t="s">
        <v>201</v>
      </c>
      <c r="B1" s="148"/>
      <c r="C1" s="148"/>
      <c r="D1" s="148"/>
      <c r="E1" s="148"/>
      <c r="F1" s="148"/>
      <c r="G1" s="149"/>
    </row>
    <row r="2" spans="1:7" s="1" customFormat="1" ht="58.5" customHeight="1">
      <c r="A2" s="12"/>
      <c r="B2" s="151" t="s">
        <v>165</v>
      </c>
      <c r="C2" s="151"/>
      <c r="D2" s="151"/>
      <c r="E2" s="151"/>
      <c r="F2" s="150" t="s">
        <v>136</v>
      </c>
      <c r="G2" s="150"/>
    </row>
    <row r="3" spans="1:7" s="1" customFormat="1" ht="18" customHeight="1">
      <c r="A3" s="45" t="s">
        <v>110</v>
      </c>
      <c r="B3" s="139"/>
      <c r="C3" s="139"/>
      <c r="D3" s="139"/>
      <c r="E3" s="139"/>
      <c r="F3" s="45" t="s">
        <v>23</v>
      </c>
      <c r="G3" s="81"/>
    </row>
    <row r="4" spans="1:7" s="1" customFormat="1" ht="18" customHeight="1">
      <c r="A4" s="45" t="s">
        <v>95</v>
      </c>
      <c r="B4" s="140"/>
      <c r="C4" s="140"/>
      <c r="D4" s="140"/>
      <c r="E4" s="140"/>
      <c r="F4" s="142" t="s">
        <v>122</v>
      </c>
      <c r="G4" s="142"/>
    </row>
    <row r="5" spans="1:7" s="3" customFormat="1" ht="18" customHeight="1">
      <c r="A5" s="45" t="s">
        <v>27</v>
      </c>
      <c r="B5" s="140"/>
      <c r="C5" s="140"/>
      <c r="D5" s="45" t="s">
        <v>18</v>
      </c>
      <c r="E5" s="38"/>
      <c r="F5" s="45" t="s">
        <v>83</v>
      </c>
      <c r="G5" s="37"/>
    </row>
    <row r="6" spans="1:7" s="3" customFormat="1" ht="18" customHeight="1">
      <c r="A6" s="45" t="s">
        <v>81</v>
      </c>
      <c r="B6" s="140"/>
      <c r="C6" s="140"/>
      <c r="D6" s="46" t="s">
        <v>82</v>
      </c>
      <c r="E6" s="32"/>
      <c r="F6" s="99" t="s">
        <v>212</v>
      </c>
      <c r="G6" s="32"/>
    </row>
    <row r="7" spans="1:7" s="3" customFormat="1" ht="18" customHeight="1">
      <c r="A7" s="45" t="s">
        <v>106</v>
      </c>
      <c r="B7" s="139"/>
      <c r="C7" s="139"/>
      <c r="D7" s="139"/>
      <c r="E7" s="45" t="s">
        <v>94</v>
      </c>
      <c r="F7" s="139"/>
      <c r="G7" s="140"/>
    </row>
    <row r="8" spans="1:7" s="3" customFormat="1" ht="18" customHeight="1">
      <c r="A8" s="45" t="s">
        <v>105</v>
      </c>
      <c r="B8" s="139"/>
      <c r="C8" s="139"/>
      <c r="D8" s="139"/>
      <c r="E8" s="45" t="s">
        <v>19</v>
      </c>
      <c r="F8" s="140"/>
      <c r="G8" s="140"/>
    </row>
    <row r="9" s="3" customFormat="1" ht="6" customHeight="1"/>
    <row r="10" spans="1:7" s="3" customFormat="1" ht="18" customHeight="1">
      <c r="A10" s="155" t="s">
        <v>84</v>
      </c>
      <c r="B10" s="155"/>
      <c r="C10" s="32"/>
      <c r="D10" s="141" t="s">
        <v>133</v>
      </c>
      <c r="E10" s="141"/>
      <c r="F10" s="141"/>
      <c r="G10" s="141"/>
    </row>
    <row r="11" spans="1:7" s="3" customFormat="1" ht="18" customHeight="1">
      <c r="A11" s="142" t="s">
        <v>123</v>
      </c>
      <c r="B11" s="142"/>
      <c r="C11" s="33"/>
      <c r="D11" s="154" t="s">
        <v>225</v>
      </c>
      <c r="E11" s="139"/>
      <c r="F11" s="139"/>
      <c r="G11" s="139"/>
    </row>
    <row r="12" spans="1:7" s="3" customFormat="1" ht="18" customHeight="1">
      <c r="A12" s="142" t="s">
        <v>149</v>
      </c>
      <c r="B12" s="142"/>
      <c r="C12" s="152"/>
      <c r="D12" s="153"/>
      <c r="E12" s="77" t="s">
        <v>145</v>
      </c>
      <c r="F12" s="73" t="s">
        <v>197</v>
      </c>
      <c r="G12" s="36"/>
    </row>
    <row r="13" spans="1:7" s="3" customFormat="1" ht="6" customHeight="1">
      <c r="A13" s="13"/>
      <c r="B13" s="13"/>
      <c r="C13" s="9"/>
      <c r="D13" s="9"/>
      <c r="E13" s="9"/>
      <c r="F13" s="9"/>
      <c r="G13" s="8"/>
    </row>
    <row r="14" spans="1:10" s="1" customFormat="1" ht="15" customHeight="1">
      <c r="A14" s="143" t="s">
        <v>185</v>
      </c>
      <c r="B14" s="144"/>
      <c r="C14" s="144"/>
      <c r="D14" s="144"/>
      <c r="E14" s="144"/>
      <c r="F14" s="144"/>
      <c r="G14" s="145"/>
      <c r="H14" s="43"/>
      <c r="I14" s="43"/>
      <c r="J14" s="43"/>
    </row>
    <row r="15" spans="1:10" s="1" customFormat="1" ht="15" customHeight="1">
      <c r="A15" s="62" t="s">
        <v>97</v>
      </c>
      <c r="B15" s="61" t="s">
        <v>0</v>
      </c>
      <c r="C15" s="146" t="s">
        <v>1</v>
      </c>
      <c r="D15" s="146"/>
      <c r="E15" s="63" t="s">
        <v>4</v>
      </c>
      <c r="F15" s="63" t="s">
        <v>5</v>
      </c>
      <c r="G15" s="64" t="s">
        <v>2</v>
      </c>
      <c r="H15" s="43"/>
      <c r="I15" s="43"/>
      <c r="J15" s="43"/>
    </row>
    <row r="16" spans="1:14" s="1" customFormat="1" ht="15" customHeight="1">
      <c r="A16" s="47"/>
      <c r="B16" s="65" t="s">
        <v>203</v>
      </c>
      <c r="C16" s="125" t="s">
        <v>224</v>
      </c>
      <c r="D16" s="126"/>
      <c r="E16" s="49">
        <v>150</v>
      </c>
      <c r="F16" s="50">
        <f>E16*$I$16</f>
        <v>156</v>
      </c>
      <c r="G16" s="51">
        <f aca="true" t="shared" si="0" ref="G16:G30">IF($C$12&gt;0,A16*F16,A16*E16)</f>
        <v>0</v>
      </c>
      <c r="H16" s="23"/>
      <c r="I16" s="23">
        <v>1.04</v>
      </c>
      <c r="J16" s="24" t="s">
        <v>24</v>
      </c>
      <c r="K16" s="23"/>
      <c r="L16" s="23"/>
      <c r="M16" s="23"/>
      <c r="N16" s="23"/>
    </row>
    <row r="17" spans="1:14" s="1" customFormat="1" ht="15" customHeight="1">
      <c r="A17" s="47"/>
      <c r="B17" s="119" t="s">
        <v>211</v>
      </c>
      <c r="C17" s="125" t="s">
        <v>218</v>
      </c>
      <c r="D17" s="126"/>
      <c r="E17" s="49">
        <v>225</v>
      </c>
      <c r="F17" s="50">
        <f>E17*$I$16</f>
        <v>234</v>
      </c>
      <c r="G17" s="51">
        <f t="shared" si="0"/>
        <v>0</v>
      </c>
      <c r="H17" s="23"/>
      <c r="I17" s="23"/>
      <c r="J17" s="24"/>
      <c r="K17" s="23"/>
      <c r="L17" s="23"/>
      <c r="M17" s="23"/>
      <c r="N17" s="23"/>
    </row>
    <row r="18" spans="1:14" s="1" customFormat="1" ht="15" customHeight="1">
      <c r="A18" s="47"/>
      <c r="B18" s="48" t="s">
        <v>124</v>
      </c>
      <c r="C18" s="125" t="s">
        <v>217</v>
      </c>
      <c r="D18" s="126"/>
      <c r="E18" s="49">
        <v>15</v>
      </c>
      <c r="F18" s="50">
        <v>15.6</v>
      </c>
      <c r="G18" s="51">
        <f t="shared" si="0"/>
        <v>0</v>
      </c>
      <c r="H18" s="23"/>
      <c r="I18" s="23"/>
      <c r="J18" s="24"/>
      <c r="K18" s="23"/>
      <c r="L18" s="23"/>
      <c r="M18" s="23"/>
      <c r="N18" s="23"/>
    </row>
    <row r="19" spans="1:14" s="1" customFormat="1" ht="15" customHeight="1">
      <c r="A19" s="47"/>
      <c r="B19" s="48" t="s">
        <v>210</v>
      </c>
      <c r="C19" s="124" t="s">
        <v>216</v>
      </c>
      <c r="D19" s="124"/>
      <c r="E19" s="49">
        <v>12</v>
      </c>
      <c r="F19" s="50">
        <v>12.5</v>
      </c>
      <c r="G19" s="51">
        <f t="shared" si="0"/>
        <v>0</v>
      </c>
      <c r="H19" s="23"/>
      <c r="I19" s="23"/>
      <c r="J19" s="23"/>
      <c r="K19" s="23"/>
      <c r="L19" s="23"/>
      <c r="M19" s="23"/>
      <c r="N19" s="23"/>
    </row>
    <row r="20" spans="1:14" s="1" customFormat="1" ht="15" customHeight="1">
      <c r="A20" s="47"/>
      <c r="B20" s="48">
        <v>8636</v>
      </c>
      <c r="C20" s="125" t="s">
        <v>170</v>
      </c>
      <c r="D20" s="126"/>
      <c r="E20" s="49">
        <v>12</v>
      </c>
      <c r="F20" s="50">
        <v>12.5</v>
      </c>
      <c r="G20" s="51">
        <f t="shared" si="0"/>
        <v>0</v>
      </c>
      <c r="H20" s="23"/>
      <c r="I20" s="23"/>
      <c r="J20" s="23"/>
      <c r="K20" s="23"/>
      <c r="L20" s="23"/>
      <c r="M20" s="23"/>
      <c r="N20" s="23"/>
    </row>
    <row r="21" spans="1:14" s="1" customFormat="1" ht="15" customHeight="1">
      <c r="A21" s="47"/>
      <c r="B21" s="91" t="s">
        <v>180</v>
      </c>
      <c r="C21" s="120" t="s">
        <v>134</v>
      </c>
      <c r="D21" s="121"/>
      <c r="E21" s="53">
        <v>1</v>
      </c>
      <c r="F21" s="53">
        <v>1.05</v>
      </c>
      <c r="G21" s="54">
        <f t="shared" si="0"/>
        <v>0</v>
      </c>
      <c r="H21" s="23"/>
      <c r="I21" s="112" t="s">
        <v>180</v>
      </c>
      <c r="J21" s="23"/>
      <c r="K21" s="113" t="s">
        <v>203</v>
      </c>
      <c r="L21" s="23"/>
      <c r="M21" s="89" t="s">
        <v>211</v>
      </c>
      <c r="N21" s="23"/>
    </row>
    <row r="22" spans="1:14" s="1" customFormat="1" ht="15" customHeight="1">
      <c r="A22" s="47"/>
      <c r="B22" s="91" t="s">
        <v>180</v>
      </c>
      <c r="C22" s="122"/>
      <c r="D22" s="123"/>
      <c r="E22" s="55">
        <v>1</v>
      </c>
      <c r="F22" s="53">
        <v>1.05</v>
      </c>
      <c r="G22" s="54">
        <f t="shared" si="0"/>
        <v>0</v>
      </c>
      <c r="H22" s="23"/>
      <c r="I22" s="42" t="s">
        <v>111</v>
      </c>
      <c r="J22" s="23"/>
      <c r="K22" s="114" t="s">
        <v>204</v>
      </c>
      <c r="L22" s="23"/>
      <c r="M22" s="114" t="s">
        <v>208</v>
      </c>
      <c r="N22" s="23"/>
    </row>
    <row r="23" spans="1:14" s="1" customFormat="1" ht="15" customHeight="1">
      <c r="A23" s="47"/>
      <c r="B23" s="86" t="s">
        <v>157</v>
      </c>
      <c r="C23" s="124" t="s">
        <v>219</v>
      </c>
      <c r="D23" s="124"/>
      <c r="E23" s="53">
        <v>36.5</v>
      </c>
      <c r="F23" s="53">
        <v>38</v>
      </c>
      <c r="G23" s="54">
        <f t="shared" si="0"/>
        <v>0</v>
      </c>
      <c r="H23" s="23"/>
      <c r="I23" s="42" t="s">
        <v>112</v>
      </c>
      <c r="J23" s="23"/>
      <c r="K23" s="114" t="s">
        <v>205</v>
      </c>
      <c r="L23" s="23"/>
      <c r="M23" s="114" t="s">
        <v>209</v>
      </c>
      <c r="N23" s="23"/>
    </row>
    <row r="24" spans="1:14" s="1" customFormat="1" ht="15" customHeight="1">
      <c r="A24" s="47"/>
      <c r="B24" s="48" t="s">
        <v>7</v>
      </c>
      <c r="C24" s="124" t="s">
        <v>171</v>
      </c>
      <c r="D24" s="124"/>
      <c r="E24" s="50">
        <v>12</v>
      </c>
      <c r="F24" s="50">
        <v>12.5</v>
      </c>
      <c r="G24" s="51">
        <f t="shared" si="0"/>
        <v>0</v>
      </c>
      <c r="H24" s="23"/>
      <c r="I24" s="42" t="s">
        <v>113</v>
      </c>
      <c r="J24" s="23"/>
      <c r="K24" s="114" t="s">
        <v>206</v>
      </c>
      <c r="L24" s="23"/>
      <c r="M24" s="23"/>
      <c r="N24" s="23"/>
    </row>
    <row r="25" spans="1:14" s="1" customFormat="1" ht="15" customHeight="1">
      <c r="A25" s="47"/>
      <c r="B25" s="48" t="s">
        <v>13</v>
      </c>
      <c r="C25" s="125" t="s">
        <v>172</v>
      </c>
      <c r="D25" s="126"/>
      <c r="E25" s="50">
        <v>12</v>
      </c>
      <c r="F25" s="50">
        <v>12.5</v>
      </c>
      <c r="G25" s="51">
        <f t="shared" si="0"/>
        <v>0</v>
      </c>
      <c r="H25" s="23"/>
      <c r="I25" s="42" t="s">
        <v>114</v>
      </c>
      <c r="J25" s="23"/>
      <c r="K25" s="114" t="s">
        <v>207</v>
      </c>
      <c r="L25" s="23"/>
      <c r="M25" s="23"/>
      <c r="N25" s="23"/>
    </row>
    <row r="26" spans="1:14" s="1" customFormat="1" ht="15" customHeight="1">
      <c r="A26" s="47"/>
      <c r="B26" s="48">
        <v>5637</v>
      </c>
      <c r="C26" s="124" t="s">
        <v>173</v>
      </c>
      <c r="D26" s="124"/>
      <c r="E26" s="50">
        <v>12</v>
      </c>
      <c r="F26" s="50">
        <v>12.5</v>
      </c>
      <c r="G26" s="51">
        <f t="shared" si="0"/>
        <v>0</v>
      </c>
      <c r="H26" s="23"/>
      <c r="I26" s="42" t="s">
        <v>115</v>
      </c>
      <c r="J26" s="23"/>
      <c r="K26" s="23"/>
      <c r="L26" s="23"/>
      <c r="M26" s="23"/>
      <c r="N26" s="23"/>
    </row>
    <row r="27" spans="1:14" s="1" customFormat="1" ht="15" customHeight="1">
      <c r="A27" s="47"/>
      <c r="B27" s="48">
        <v>5638</v>
      </c>
      <c r="C27" s="124" t="s">
        <v>174</v>
      </c>
      <c r="D27" s="124"/>
      <c r="E27" s="50">
        <v>12</v>
      </c>
      <c r="F27" s="50">
        <v>12.5</v>
      </c>
      <c r="G27" s="51">
        <f t="shared" si="0"/>
        <v>0</v>
      </c>
      <c r="H27" s="23"/>
      <c r="I27" s="42" t="s">
        <v>116</v>
      </c>
      <c r="J27" s="23"/>
      <c r="K27" s="23"/>
      <c r="L27" s="23"/>
      <c r="M27" s="23"/>
      <c r="N27" s="23"/>
    </row>
    <row r="28" spans="1:14" s="1" customFormat="1" ht="15" customHeight="1">
      <c r="A28" s="47"/>
      <c r="B28" s="48">
        <v>1055</v>
      </c>
      <c r="C28" s="124" t="s">
        <v>175</v>
      </c>
      <c r="D28" s="124"/>
      <c r="E28" s="50">
        <v>12</v>
      </c>
      <c r="F28" s="50">
        <v>12.5</v>
      </c>
      <c r="G28" s="51">
        <f t="shared" si="0"/>
        <v>0</v>
      </c>
      <c r="H28" s="23"/>
      <c r="I28" s="42" t="s">
        <v>117</v>
      </c>
      <c r="J28" s="23"/>
      <c r="K28" s="23"/>
      <c r="L28" s="23"/>
      <c r="M28" s="23"/>
      <c r="N28" s="23"/>
    </row>
    <row r="29" spans="1:14" s="1" customFormat="1" ht="15" customHeight="1">
      <c r="A29" s="47"/>
      <c r="B29" s="48" t="s">
        <v>126</v>
      </c>
      <c r="C29" s="124" t="s">
        <v>132</v>
      </c>
      <c r="D29" s="124"/>
      <c r="E29" s="50">
        <v>21</v>
      </c>
      <c r="F29" s="50">
        <v>21.85</v>
      </c>
      <c r="G29" s="51">
        <f t="shared" si="0"/>
        <v>0</v>
      </c>
      <c r="H29" s="23"/>
      <c r="I29" s="42" t="s">
        <v>118</v>
      </c>
      <c r="J29" s="23"/>
      <c r="K29" s="23"/>
      <c r="L29" s="23"/>
      <c r="M29" s="23"/>
      <c r="N29" s="23"/>
    </row>
    <row r="30" spans="1:14" s="1" customFormat="1" ht="15" customHeight="1">
      <c r="A30" s="47"/>
      <c r="B30" s="48" t="s">
        <v>14</v>
      </c>
      <c r="C30" s="124" t="s">
        <v>221</v>
      </c>
      <c r="D30" s="124"/>
      <c r="E30" s="50">
        <v>20</v>
      </c>
      <c r="F30" s="50">
        <f>E30*$I$16</f>
        <v>20.8</v>
      </c>
      <c r="G30" s="51">
        <f t="shared" si="0"/>
        <v>0</v>
      </c>
      <c r="H30" s="23"/>
      <c r="I30" s="23"/>
      <c r="J30" s="23"/>
      <c r="K30" s="23"/>
      <c r="L30" s="23"/>
      <c r="M30" s="23"/>
      <c r="N30" s="23"/>
    </row>
    <row r="31" spans="1:14" s="1" customFormat="1" ht="15" customHeight="1">
      <c r="A31" s="47"/>
      <c r="B31" s="48" t="s">
        <v>8</v>
      </c>
      <c r="C31" s="124" t="s">
        <v>220</v>
      </c>
      <c r="D31" s="124"/>
      <c r="E31" s="50">
        <v>20</v>
      </c>
      <c r="F31" s="50">
        <f>E31*$I$16</f>
        <v>20.8</v>
      </c>
      <c r="G31" s="51">
        <f aca="true" t="shared" si="1" ref="G31:G43">IF($C$12&gt;0,A31*F31,A31*E31)</f>
        <v>0</v>
      </c>
      <c r="H31" s="23"/>
      <c r="I31" s="23"/>
      <c r="J31" s="23"/>
      <c r="K31" s="23"/>
      <c r="L31" s="23"/>
      <c r="M31" s="23"/>
      <c r="N31" s="23"/>
    </row>
    <row r="32" spans="1:14" s="1" customFormat="1" ht="15" customHeight="1">
      <c r="A32" s="47"/>
      <c r="B32" s="48" t="s">
        <v>9</v>
      </c>
      <c r="C32" s="124" t="s">
        <v>222</v>
      </c>
      <c r="D32" s="124"/>
      <c r="E32" s="50">
        <v>25</v>
      </c>
      <c r="F32" s="50">
        <f>E32*$I$16</f>
        <v>26</v>
      </c>
      <c r="G32" s="51">
        <f t="shared" si="1"/>
        <v>0</v>
      </c>
      <c r="H32" s="23"/>
      <c r="I32" s="23"/>
      <c r="J32" s="23"/>
      <c r="K32" s="23"/>
      <c r="L32" s="23"/>
      <c r="M32" s="23"/>
      <c r="N32" s="23"/>
    </row>
    <row r="33" spans="1:14" s="1" customFormat="1" ht="15" customHeight="1">
      <c r="A33" s="47"/>
      <c r="B33" s="48" t="s">
        <v>96</v>
      </c>
      <c r="C33" s="125" t="s">
        <v>178</v>
      </c>
      <c r="D33" s="126"/>
      <c r="E33" s="50">
        <v>75</v>
      </c>
      <c r="F33" s="50">
        <f>E33*$I$16</f>
        <v>78</v>
      </c>
      <c r="G33" s="51">
        <f t="shared" si="1"/>
        <v>0</v>
      </c>
      <c r="H33" s="23"/>
      <c r="I33" s="89" t="s">
        <v>181</v>
      </c>
      <c r="J33" s="23"/>
      <c r="K33" s="23"/>
      <c r="L33" s="23"/>
      <c r="M33" s="23"/>
      <c r="N33" s="23"/>
    </row>
    <row r="34" spans="1:14" s="1" customFormat="1" ht="15" customHeight="1">
      <c r="A34" s="47"/>
      <c r="B34" s="48" t="s">
        <v>21</v>
      </c>
      <c r="C34" s="124" t="s">
        <v>183</v>
      </c>
      <c r="D34" s="124"/>
      <c r="E34" s="50">
        <v>3</v>
      </c>
      <c r="F34" s="50">
        <v>3.15</v>
      </c>
      <c r="G34" s="51">
        <f t="shared" si="1"/>
        <v>0</v>
      </c>
      <c r="H34" s="23"/>
      <c r="I34" s="25" t="s">
        <v>120</v>
      </c>
      <c r="J34" s="23"/>
      <c r="K34" s="23"/>
      <c r="L34" s="23"/>
      <c r="M34" s="23"/>
      <c r="N34" s="23"/>
    </row>
    <row r="35" spans="1:14" s="1" customFormat="1" ht="15" customHeight="1">
      <c r="A35" s="47"/>
      <c r="B35" s="48" t="s">
        <v>156</v>
      </c>
      <c r="C35" s="124" t="s">
        <v>176</v>
      </c>
      <c r="D35" s="124"/>
      <c r="E35" s="50">
        <v>25</v>
      </c>
      <c r="F35" s="50">
        <f>E35*$I$16</f>
        <v>26</v>
      </c>
      <c r="G35" s="51">
        <f t="shared" si="1"/>
        <v>0</v>
      </c>
      <c r="H35" s="23"/>
      <c r="I35" s="25" t="s">
        <v>121</v>
      </c>
      <c r="J35" s="23"/>
      <c r="K35" s="23"/>
      <c r="L35" s="23"/>
      <c r="M35" s="23"/>
      <c r="N35" s="23"/>
    </row>
    <row r="36" spans="1:14" s="1" customFormat="1" ht="15" customHeight="1">
      <c r="A36" s="47"/>
      <c r="B36" s="48" t="s">
        <v>155</v>
      </c>
      <c r="C36" s="124" t="s">
        <v>223</v>
      </c>
      <c r="D36" s="124"/>
      <c r="E36" s="50">
        <v>1</v>
      </c>
      <c r="F36" s="50">
        <v>1.05</v>
      </c>
      <c r="G36" s="51">
        <f t="shared" si="1"/>
        <v>0</v>
      </c>
      <c r="H36" s="23"/>
      <c r="I36" s="25" t="s">
        <v>182</v>
      </c>
      <c r="J36" s="23"/>
      <c r="K36" s="23"/>
      <c r="L36" s="23"/>
      <c r="M36" s="27" t="s">
        <v>3</v>
      </c>
      <c r="N36" s="23"/>
    </row>
    <row r="37" spans="1:14" s="1" customFormat="1" ht="15" customHeight="1">
      <c r="A37" s="47"/>
      <c r="B37" s="48" t="s">
        <v>20</v>
      </c>
      <c r="C37" s="124" t="s">
        <v>158</v>
      </c>
      <c r="D37" s="127"/>
      <c r="E37" s="50">
        <v>10</v>
      </c>
      <c r="F37" s="50">
        <f>E37*$I$16</f>
        <v>10.4</v>
      </c>
      <c r="G37" s="51">
        <f t="shared" si="1"/>
        <v>0</v>
      </c>
      <c r="H37" s="23"/>
      <c r="I37" s="27"/>
      <c r="J37" s="27" t="s">
        <v>11</v>
      </c>
      <c r="K37" s="27" t="s">
        <v>12</v>
      </c>
      <c r="L37" s="27" t="s">
        <v>6</v>
      </c>
      <c r="M37" s="23">
        <v>0.35</v>
      </c>
      <c r="N37" s="27" t="s">
        <v>16</v>
      </c>
    </row>
    <row r="38" spans="1:14" s="1" customFormat="1" ht="15" customHeight="1">
      <c r="A38" s="47"/>
      <c r="B38" s="48" t="s">
        <v>10</v>
      </c>
      <c r="C38" s="130" t="s">
        <v>184</v>
      </c>
      <c r="D38" s="126"/>
      <c r="E38" s="50">
        <v>10</v>
      </c>
      <c r="F38" s="50">
        <f>E38*$I$16</f>
        <v>10.4</v>
      </c>
      <c r="G38" s="51">
        <f t="shared" si="1"/>
        <v>0</v>
      </c>
      <c r="H38" s="23"/>
      <c r="I38" s="23"/>
      <c r="J38" s="23"/>
      <c r="K38" s="25">
        <v>2</v>
      </c>
      <c r="L38" s="23"/>
      <c r="M38" s="23">
        <f>1-M37</f>
        <v>0.65</v>
      </c>
      <c r="N38" s="23"/>
    </row>
    <row r="39" spans="1:14" s="1" customFormat="1" ht="15" customHeight="1">
      <c r="A39" s="47"/>
      <c r="B39" s="90" t="s">
        <v>181</v>
      </c>
      <c r="C39" s="128" t="s">
        <v>186</v>
      </c>
      <c r="D39" s="129"/>
      <c r="E39" s="50">
        <v>138.5</v>
      </c>
      <c r="F39" s="50">
        <v>144</v>
      </c>
      <c r="G39" s="51">
        <f>IF($C$12&gt;0,A39*F39,A39*E39)</f>
        <v>0</v>
      </c>
      <c r="H39" s="23"/>
      <c r="I39" s="23"/>
      <c r="J39" s="23"/>
      <c r="K39" s="44">
        <v>3.4</v>
      </c>
      <c r="L39" s="23"/>
      <c r="M39" s="23">
        <f>I41+J41+K41+L41</f>
        <v>163.41</v>
      </c>
      <c r="N39" s="23"/>
    </row>
    <row r="40" spans="1:14" s="1" customFormat="1" ht="15" customHeight="1">
      <c r="A40" s="47"/>
      <c r="B40" s="118" t="s">
        <v>137</v>
      </c>
      <c r="C40" s="128" t="s">
        <v>177</v>
      </c>
      <c r="D40" s="128"/>
      <c r="E40" s="50">
        <v>53.85</v>
      </c>
      <c r="F40" s="50">
        <v>56</v>
      </c>
      <c r="G40" s="51">
        <f>IF($C$12&gt;0,A40*F40,A40*E40)</f>
        <v>0</v>
      </c>
      <c r="H40" s="23"/>
      <c r="I40" s="23"/>
      <c r="J40" s="23"/>
      <c r="K40" s="44"/>
      <c r="L40" s="23"/>
      <c r="M40" s="23"/>
      <c r="N40" s="23"/>
    </row>
    <row r="41" spans="1:14" s="1" customFormat="1" ht="15" customHeight="1">
      <c r="A41" s="47"/>
      <c r="B41" s="48" t="s">
        <v>231</v>
      </c>
      <c r="C41" s="125" t="s">
        <v>229</v>
      </c>
      <c r="D41" s="126"/>
      <c r="E41" s="50">
        <v>75</v>
      </c>
      <c r="F41" s="50">
        <v>78</v>
      </c>
      <c r="G41" s="51">
        <f t="shared" si="1"/>
        <v>0</v>
      </c>
      <c r="H41" s="43"/>
      <c r="I41" s="44">
        <v>150</v>
      </c>
      <c r="J41" s="44">
        <v>3.1</v>
      </c>
      <c r="K41" s="44">
        <f>K38*K39</f>
        <v>6.8</v>
      </c>
      <c r="L41" s="44">
        <v>3.51</v>
      </c>
      <c r="M41" s="23">
        <f>M39/M38</f>
        <v>251.39999999999998</v>
      </c>
      <c r="N41" s="24" t="s">
        <v>17</v>
      </c>
    </row>
    <row r="42" spans="1:14" s="1" customFormat="1" ht="15" customHeight="1">
      <c r="A42" s="47"/>
      <c r="B42" s="48" t="s">
        <v>232</v>
      </c>
      <c r="C42" s="125" t="s">
        <v>230</v>
      </c>
      <c r="D42" s="126"/>
      <c r="E42" s="50">
        <v>75</v>
      </c>
      <c r="F42" s="50">
        <v>78</v>
      </c>
      <c r="G42" s="51">
        <f t="shared" si="1"/>
        <v>0</v>
      </c>
      <c r="H42" s="43"/>
      <c r="I42" s="23"/>
      <c r="J42" s="23"/>
      <c r="K42" s="23"/>
      <c r="L42" s="23"/>
      <c r="M42" s="23"/>
      <c r="N42" s="23"/>
    </row>
    <row r="43" spans="1:14" s="1" customFormat="1" ht="15" customHeight="1">
      <c r="A43" s="47"/>
      <c r="B43" s="48" t="s">
        <v>233</v>
      </c>
      <c r="C43" s="125" t="s">
        <v>234</v>
      </c>
      <c r="D43" s="126"/>
      <c r="E43" s="50">
        <v>5</v>
      </c>
      <c r="F43" s="50">
        <v>5.2</v>
      </c>
      <c r="G43" s="51">
        <f t="shared" si="1"/>
        <v>0</v>
      </c>
      <c r="H43" s="43"/>
      <c r="I43" s="23"/>
      <c r="J43" s="23"/>
      <c r="K43" s="23"/>
      <c r="L43" s="23"/>
      <c r="M43" s="23"/>
      <c r="N43" s="23"/>
    </row>
    <row r="44" spans="1:18" s="1" customFormat="1" ht="15" customHeight="1">
      <c r="A44" s="15"/>
      <c r="B44" s="14"/>
      <c r="C44" s="137" t="s">
        <v>104</v>
      </c>
      <c r="D44" s="137"/>
      <c r="E44" s="31"/>
      <c r="F44" s="17" t="s">
        <v>22</v>
      </c>
      <c r="G44" s="56">
        <f>SUM(G16:G43)</f>
        <v>0</v>
      </c>
      <c r="H44" s="43"/>
      <c r="I44" s="23"/>
      <c r="J44" s="23"/>
      <c r="K44" s="23"/>
      <c r="L44" s="23"/>
      <c r="M44" s="28"/>
      <c r="N44" s="28"/>
      <c r="O44" s="4"/>
      <c r="P44" s="4"/>
      <c r="Q44" s="4"/>
      <c r="R44" s="4"/>
    </row>
    <row r="45" spans="1:14" s="1" customFormat="1" ht="15" customHeight="1">
      <c r="A45" s="138" t="s">
        <v>143</v>
      </c>
      <c r="B45" s="138"/>
      <c r="C45" s="138"/>
      <c r="D45" s="138"/>
      <c r="E45" s="79" t="s">
        <v>141</v>
      </c>
      <c r="F45" s="5" t="s">
        <v>198</v>
      </c>
      <c r="G45" s="76">
        <f>IF(AND(E5="CA",C12&gt;0),G44*0.9615385*I45,IF(E5="CA",G44*I45,0))</f>
        <v>0</v>
      </c>
      <c r="H45" s="43"/>
      <c r="I45" s="25">
        <v>0.085</v>
      </c>
      <c r="J45" s="26" t="s">
        <v>119</v>
      </c>
      <c r="K45" s="23"/>
      <c r="L45" s="23"/>
      <c r="M45" s="23"/>
      <c r="N45" s="23"/>
    </row>
    <row r="46" spans="1:14" s="1" customFormat="1" ht="15" customHeight="1">
      <c r="A46" s="162" t="s">
        <v>151</v>
      </c>
      <c r="B46" s="162"/>
      <c r="C46" s="162"/>
      <c r="D46" s="162"/>
      <c r="E46" s="75" t="s">
        <v>164</v>
      </c>
      <c r="F46" s="5" t="s">
        <v>140</v>
      </c>
      <c r="G46" s="76">
        <f>IF(AND(E12="CC Fee - Yes",$C$12&gt;0),(G44+G45+G47)*0.04,0)</f>
        <v>0</v>
      </c>
      <c r="H46" s="43"/>
      <c r="I46" s="95"/>
      <c r="J46" s="98"/>
      <c r="K46" s="93"/>
      <c r="L46" s="93"/>
      <c r="M46" s="93"/>
      <c r="N46" s="93"/>
    </row>
    <row r="47" spans="2:14" s="1" customFormat="1" ht="15" customHeight="1">
      <c r="B47" s="135" t="s">
        <v>235</v>
      </c>
      <c r="C47" s="135"/>
      <c r="D47" s="135"/>
      <c r="E47" s="79" t="s">
        <v>142</v>
      </c>
      <c r="F47" s="11" t="s">
        <v>138</v>
      </c>
      <c r="G47" s="57"/>
      <c r="H47" s="43"/>
      <c r="I47" s="93"/>
      <c r="J47" s="93"/>
      <c r="K47" s="93"/>
      <c r="L47" s="93"/>
      <c r="M47" s="93"/>
      <c r="N47" s="93"/>
    </row>
    <row r="48" spans="1:14" s="1" customFormat="1" ht="15" customHeight="1" thickBot="1">
      <c r="A48" s="136" t="s">
        <v>108</v>
      </c>
      <c r="B48" s="136"/>
      <c r="C48" s="136"/>
      <c r="D48" s="136"/>
      <c r="E48" s="136"/>
      <c r="F48" s="39" t="s">
        <v>213</v>
      </c>
      <c r="G48" s="41">
        <f>SUM(G44:G47)</f>
        <v>0</v>
      </c>
      <c r="H48" s="43"/>
      <c r="I48" s="93"/>
      <c r="J48" s="93"/>
      <c r="K48" s="93"/>
      <c r="L48" s="93"/>
      <c r="M48" s="93"/>
      <c r="N48" s="93"/>
    </row>
    <row r="49" spans="1:14" ht="15.75" customHeight="1">
      <c r="A49" s="133" t="s">
        <v>109</v>
      </c>
      <c r="B49" s="134"/>
      <c r="C49" s="160" t="s">
        <v>103</v>
      </c>
      <c r="D49" s="160"/>
      <c r="E49" s="160"/>
      <c r="F49" s="160"/>
      <c r="G49" s="161"/>
      <c r="I49" s="96"/>
      <c r="J49" s="96"/>
      <c r="K49" s="96"/>
      <c r="L49" s="96"/>
      <c r="M49" s="96"/>
      <c r="N49" s="96"/>
    </row>
    <row r="50" spans="1:14" ht="15.75" customHeight="1">
      <c r="A50" s="131" t="s">
        <v>154</v>
      </c>
      <c r="B50" s="132"/>
      <c r="C50" s="159"/>
      <c r="D50" s="159"/>
      <c r="E50" s="60" t="s">
        <v>102</v>
      </c>
      <c r="F50" s="157"/>
      <c r="G50" s="158"/>
      <c r="I50" s="96"/>
      <c r="J50" s="96"/>
      <c r="K50" s="96"/>
      <c r="L50" s="96"/>
      <c r="M50" s="96"/>
      <c r="N50" s="96"/>
    </row>
    <row r="51" spans="1:14" ht="18" customHeight="1" thickBot="1">
      <c r="A51" s="58" t="s">
        <v>92</v>
      </c>
      <c r="B51" s="35"/>
      <c r="C51" s="59" t="s">
        <v>93</v>
      </c>
      <c r="D51" s="156"/>
      <c r="E51" s="156"/>
      <c r="F51" s="82" t="s">
        <v>125</v>
      </c>
      <c r="G51" s="74"/>
      <c r="I51" s="96"/>
      <c r="J51" s="96"/>
      <c r="K51" s="96"/>
      <c r="L51" s="96"/>
      <c r="M51" s="96"/>
      <c r="N51" s="96"/>
    </row>
    <row r="52" spans="1:14" ht="15">
      <c r="A52" s="7"/>
      <c r="B52" s="6"/>
      <c r="C52" s="6"/>
      <c r="D52" s="6"/>
      <c r="E52" s="6"/>
      <c r="F52" s="6"/>
      <c r="I52" s="96"/>
      <c r="J52" s="96"/>
      <c r="K52" s="96"/>
      <c r="L52" s="96"/>
      <c r="M52" s="96"/>
      <c r="N52" s="96"/>
    </row>
    <row r="53" spans="9:14" ht="15">
      <c r="I53" s="96"/>
      <c r="J53" s="96"/>
      <c r="K53" s="96"/>
      <c r="L53" s="96"/>
      <c r="M53" s="96"/>
      <c r="N53" s="96"/>
    </row>
    <row r="54" spans="9:14" ht="15">
      <c r="I54" s="96"/>
      <c r="J54" s="96"/>
      <c r="K54" s="96"/>
      <c r="L54" s="96"/>
      <c r="M54" s="96"/>
      <c r="N54" s="96"/>
    </row>
    <row r="55" spans="9:14" ht="15">
      <c r="I55" s="96"/>
      <c r="J55" s="96"/>
      <c r="K55" s="96"/>
      <c r="L55" s="96"/>
      <c r="M55" s="96"/>
      <c r="N55" s="96"/>
    </row>
    <row r="56" spans="9:14" ht="15">
      <c r="I56" s="96"/>
      <c r="J56" s="96"/>
      <c r="K56" s="96"/>
      <c r="L56" s="96"/>
      <c r="M56" s="96"/>
      <c r="N56" s="96"/>
    </row>
    <row r="57" spans="9:14" ht="15">
      <c r="I57" s="96"/>
      <c r="J57" s="96"/>
      <c r="K57" s="96"/>
      <c r="L57" s="96"/>
      <c r="M57" s="96"/>
      <c r="N57" s="96"/>
    </row>
    <row r="58" spans="9:14" ht="15">
      <c r="I58" s="96"/>
      <c r="J58" s="96"/>
      <c r="K58" s="96"/>
      <c r="L58" s="96"/>
      <c r="M58" s="96"/>
      <c r="N58" s="96"/>
    </row>
    <row r="59" spans="9:14" ht="15">
      <c r="I59" s="96"/>
      <c r="J59" s="96"/>
      <c r="K59" s="96"/>
      <c r="L59" s="96"/>
      <c r="M59" s="96"/>
      <c r="N59" s="96"/>
    </row>
    <row r="60" spans="9:14" ht="15">
      <c r="I60" s="96"/>
      <c r="J60" s="96"/>
      <c r="K60" s="96"/>
      <c r="L60" s="96"/>
      <c r="M60" s="96"/>
      <c r="N60" s="96"/>
    </row>
    <row r="61" spans="9:14" ht="15">
      <c r="I61" s="96"/>
      <c r="J61" s="96"/>
      <c r="K61" s="96"/>
      <c r="L61" s="96"/>
      <c r="M61" s="96"/>
      <c r="N61" s="96"/>
    </row>
    <row r="62" spans="5:14" ht="15">
      <c r="E62" s="29" t="s">
        <v>30</v>
      </c>
      <c r="I62" s="96"/>
      <c r="J62" s="96"/>
      <c r="K62" s="96"/>
      <c r="L62" s="96"/>
      <c r="M62" s="96"/>
      <c r="N62" s="96"/>
    </row>
    <row r="63" spans="5:14" ht="15">
      <c r="E63" s="29" t="s">
        <v>31</v>
      </c>
      <c r="I63" s="96"/>
      <c r="J63" s="96"/>
      <c r="K63" s="96"/>
      <c r="L63" s="96"/>
      <c r="M63" s="96"/>
      <c r="N63" s="96"/>
    </row>
    <row r="64" spans="5:14" ht="15">
      <c r="E64" s="29" t="s">
        <v>29</v>
      </c>
      <c r="I64" s="96"/>
      <c r="J64" s="96"/>
      <c r="K64" s="96"/>
      <c r="L64" s="96"/>
      <c r="M64" s="96"/>
      <c r="N64" s="96"/>
    </row>
    <row r="65" ht="15">
      <c r="E65" s="29" t="s">
        <v>32</v>
      </c>
    </row>
    <row r="66" ht="15">
      <c r="E66" s="42" t="s">
        <v>28</v>
      </c>
    </row>
    <row r="67" ht="15">
      <c r="E67" s="29" t="s">
        <v>33</v>
      </c>
    </row>
    <row r="68" ht="15">
      <c r="E68" s="29" t="s">
        <v>34</v>
      </c>
    </row>
    <row r="69" ht="15">
      <c r="E69" s="29" t="s">
        <v>35</v>
      </c>
    </row>
    <row r="70" ht="15">
      <c r="E70" s="29" t="s">
        <v>36</v>
      </c>
    </row>
    <row r="71" ht="15">
      <c r="E71" s="29" t="s">
        <v>37</v>
      </c>
    </row>
    <row r="72" ht="15">
      <c r="E72" s="29" t="s">
        <v>38</v>
      </c>
    </row>
    <row r="73" ht="15">
      <c r="E73" s="29" t="s">
        <v>39</v>
      </c>
    </row>
    <row r="74" ht="15">
      <c r="E74" s="29" t="s">
        <v>40</v>
      </c>
    </row>
    <row r="75" ht="15">
      <c r="E75" s="29" t="s">
        <v>41</v>
      </c>
    </row>
    <row r="76" ht="15">
      <c r="E76" s="29" t="s">
        <v>42</v>
      </c>
    </row>
    <row r="77" ht="15">
      <c r="E77" s="29" t="s">
        <v>43</v>
      </c>
    </row>
    <row r="78" ht="15">
      <c r="E78" s="29" t="s">
        <v>44</v>
      </c>
    </row>
    <row r="79" ht="15">
      <c r="E79" s="29" t="s">
        <v>45</v>
      </c>
    </row>
    <row r="80" ht="15">
      <c r="E80" s="29" t="s">
        <v>46</v>
      </c>
    </row>
    <row r="81" ht="15">
      <c r="E81" s="29" t="s">
        <v>47</v>
      </c>
    </row>
    <row r="82" ht="15">
      <c r="E82" s="29" t="s">
        <v>48</v>
      </c>
    </row>
    <row r="83" ht="15">
      <c r="E83" s="29" t="s">
        <v>49</v>
      </c>
    </row>
    <row r="84" ht="15">
      <c r="E84" s="29" t="s">
        <v>50</v>
      </c>
    </row>
    <row r="85" ht="15">
      <c r="E85" s="29" t="s">
        <v>51</v>
      </c>
    </row>
    <row r="86" ht="15">
      <c r="E86" s="29" t="s">
        <v>52</v>
      </c>
    </row>
    <row r="87" ht="15">
      <c r="E87" s="29" t="s">
        <v>53</v>
      </c>
    </row>
    <row r="88" ht="15">
      <c r="E88" s="29" t="s">
        <v>54</v>
      </c>
    </row>
    <row r="89" ht="15">
      <c r="E89" s="29" t="s">
        <v>55</v>
      </c>
    </row>
    <row r="90" ht="15">
      <c r="E90" s="29" t="s">
        <v>56</v>
      </c>
    </row>
    <row r="91" ht="15">
      <c r="E91" s="29" t="s">
        <v>57</v>
      </c>
    </row>
    <row r="92" ht="15">
      <c r="E92" s="29" t="s">
        <v>58</v>
      </c>
    </row>
    <row r="93" ht="15">
      <c r="E93" s="29" t="s">
        <v>59</v>
      </c>
    </row>
    <row r="94" ht="15">
      <c r="E94" s="29" t="s">
        <v>60</v>
      </c>
    </row>
    <row r="95" ht="15">
      <c r="E95" s="29" t="s">
        <v>61</v>
      </c>
    </row>
    <row r="96" ht="15">
      <c r="E96" s="29" t="s">
        <v>62</v>
      </c>
    </row>
    <row r="97" ht="15">
      <c r="E97" s="29" t="s">
        <v>63</v>
      </c>
    </row>
    <row r="98" ht="15">
      <c r="E98" s="29" t="s">
        <v>64</v>
      </c>
    </row>
    <row r="99" ht="15">
      <c r="E99" s="29" t="s">
        <v>65</v>
      </c>
    </row>
    <row r="100" ht="15">
      <c r="E100" s="29" t="s">
        <v>66</v>
      </c>
    </row>
    <row r="101" ht="15">
      <c r="E101" s="29" t="s">
        <v>67</v>
      </c>
    </row>
    <row r="102" ht="15">
      <c r="E102" s="29" t="s">
        <v>68</v>
      </c>
    </row>
    <row r="103" ht="15">
      <c r="E103" s="29" t="s">
        <v>70</v>
      </c>
    </row>
    <row r="104" ht="15">
      <c r="E104" s="29" t="s">
        <v>69</v>
      </c>
    </row>
    <row r="105" ht="15">
      <c r="E105" s="29" t="s">
        <v>71</v>
      </c>
    </row>
    <row r="106" ht="15">
      <c r="E106" s="29" t="s">
        <v>72</v>
      </c>
    </row>
    <row r="107" ht="15">
      <c r="E107" s="29" t="s">
        <v>73</v>
      </c>
    </row>
    <row r="108" ht="15">
      <c r="E108" s="29" t="s">
        <v>74</v>
      </c>
    </row>
    <row r="109" ht="15">
      <c r="E109" s="29" t="s">
        <v>75</v>
      </c>
    </row>
    <row r="110" ht="15">
      <c r="E110" s="29" t="s">
        <v>76</v>
      </c>
    </row>
    <row r="111" ht="15">
      <c r="E111" s="29" t="s">
        <v>77</v>
      </c>
    </row>
    <row r="112" ht="15">
      <c r="E112" s="29" t="s">
        <v>78</v>
      </c>
    </row>
    <row r="113" ht="15">
      <c r="E113" s="29" t="s">
        <v>79</v>
      </c>
    </row>
    <row r="114" ht="15">
      <c r="E114" s="29" t="s">
        <v>80</v>
      </c>
    </row>
  </sheetData>
  <sheetProtection password="8CB3" sheet="1" selectLockedCells="1"/>
  <mergeCells count="58">
    <mergeCell ref="C17:D17"/>
    <mergeCell ref="D51:E51"/>
    <mergeCell ref="C40:D40"/>
    <mergeCell ref="F50:G50"/>
    <mergeCell ref="C50:D50"/>
    <mergeCell ref="C49:G49"/>
    <mergeCell ref="C24:D24"/>
    <mergeCell ref="C25:D25"/>
    <mergeCell ref="A46:D46"/>
    <mergeCell ref="C42:D42"/>
    <mergeCell ref="F2:G2"/>
    <mergeCell ref="B2:E2"/>
    <mergeCell ref="C34:D34"/>
    <mergeCell ref="B7:D7"/>
    <mergeCell ref="C16:D16"/>
    <mergeCell ref="C12:D12"/>
    <mergeCell ref="D11:G11"/>
    <mergeCell ref="C30:D30"/>
    <mergeCell ref="B8:D8"/>
    <mergeCell ref="A10:B10"/>
    <mergeCell ref="A14:G14"/>
    <mergeCell ref="C19:D19"/>
    <mergeCell ref="A12:B12"/>
    <mergeCell ref="C15:D15"/>
    <mergeCell ref="A1:G1"/>
    <mergeCell ref="B3:E3"/>
    <mergeCell ref="B4:E4"/>
    <mergeCell ref="B5:C5"/>
    <mergeCell ref="F4:G4"/>
    <mergeCell ref="B6:C6"/>
    <mergeCell ref="C20:D20"/>
    <mergeCell ref="A45:D45"/>
    <mergeCell ref="F7:G7"/>
    <mergeCell ref="F8:G8"/>
    <mergeCell ref="C31:D31"/>
    <mergeCell ref="C18:D18"/>
    <mergeCell ref="D10:G10"/>
    <mergeCell ref="A11:B11"/>
    <mergeCell ref="C35:D35"/>
    <mergeCell ref="C32:D32"/>
    <mergeCell ref="C39:D39"/>
    <mergeCell ref="C38:D38"/>
    <mergeCell ref="A50:B50"/>
    <mergeCell ref="A49:B49"/>
    <mergeCell ref="B47:D47"/>
    <mergeCell ref="A48:E48"/>
    <mergeCell ref="C44:D44"/>
    <mergeCell ref="C43:D43"/>
    <mergeCell ref="C41:D41"/>
    <mergeCell ref="C21:D22"/>
    <mergeCell ref="C23:D23"/>
    <mergeCell ref="C33:D33"/>
    <mergeCell ref="C36:D36"/>
    <mergeCell ref="C37:D37"/>
    <mergeCell ref="C27:D27"/>
    <mergeCell ref="C29:D29"/>
    <mergeCell ref="C26:D26"/>
    <mergeCell ref="C28:D28"/>
  </mergeCells>
  <dataValidations count="15">
    <dataValidation type="list" allowBlank="1" showInputMessage="1" showErrorMessage="1" promptTitle="Relay Deck" prompt="Choose the VDC of your Sport Aircrafts System." errorTitle="Relay Deck" error="Choose the VDC of your Sport Aircrafts System." sqref="B39">
      <formula1>$I$33:$I$36</formula1>
    </dataValidation>
    <dataValidation allowBlank="1" showInputMessage="1" showErrorMessage="1" promptTitle="Choose your Relay Deck voltage" prompt="Don't forget to choose your Relay Deck voltage in the &quot;Item&quot; column to the right." errorTitle="Choose your Relay Deck voltage" error="Don't forget to choose your Relay Deck voltage in the &quot;Item&quot; column to the right." sqref="A39"/>
    <dataValidation allowBlank="1" showInputMessage="1" showErrorMessage="1" promptTitle="3/4&quot; ID Long Spacer" prompt="This spacer is needed for ALL Canard, Lancair IV and Lancair ES Stick Grips, unless you change your stick tube to 1.00&quot; OD on your Sport Aircraft." errorTitle="3/4&quot; ID Long Spacer" error="This spacer is needed for ALL Canard, Lancair IV and Lancair ES Stick Grips, unless you change your stick tube to 1.00&quot; OD on your Sport Aircraft." sqref="A32"/>
    <dataValidation allowBlank="1" showInputMessage="1" showErrorMessage="1" promptTitle="7/8&quot; ID Spacer usage" prompt="This spacer is needed for the Van's RV Co-pilot; and needed for BOTH Pilot and Co-pilot Stick Grips for these Sport Aircraft -- RV-10, Glasair, Glastar, and Express." errorTitle="7/8&quot; ID Spacer usage" error="This spacer is needed for the Van's RV Co-pilot; and needed for BOTH Pilot and Co-pilot Stick Grips for these Sport Aircraft -- RV-10, Glasair, Glastar, and Express." sqref="A31"/>
    <dataValidation allowBlank="1" showInputMessage="1" showErrorMessage="1" promptTitle="3/4&quot; ID Spacer usage" prompt="This spacer is needed for the Lancair 320, and the Lancair 360, Sport Aircraft Stick Grips." errorTitle="3/4&quot; ID Spacer usage" error="This spacer is needed for the Lancair 320, and the Lancair 360, Sport Aircraft Stick Grips." sqref="A30"/>
    <dataValidation type="list" allowBlank="1" showInputMessage="1" showErrorMessage="1" promptTitle="US States" prompt="Click the pull down arrow to select from the US States List ONLY!" error="Click the pull down arrow to select from the US States List ONLY!" sqref="E5">
      <formula1>$E$62:$E$114</formula1>
    </dataValidation>
    <dataValidation allowBlank="1" showInputMessage="1" showErrorMessage="1" prompt="Visa or MasterCard Number ONLY, with spaces please !  Example:  4321 5678 9012 3456" error="Visa or MasterCard Number ONLY!" sqref="C12"/>
    <dataValidation type="textLength" operator="lessThan" allowBlank="1" showInputMessage="1" showErrorMessage="1" prompt="Credit Card Expiration 2 digit month and year, and CVV #.  Example:  06/16   666" error="Credit Card Expiration 2 digit month and year, and CVV #.  Example:  06/16   666" sqref="G12">
      <formula1>15</formula1>
    </dataValidation>
    <dataValidation allowBlank="1" showInputMessage="1" showErrorMessage="1" prompt="Please enter your Home and/or Work phone numbers separated by a semi-colon -- Example:  619-448-5103 ; 619-448-5176 .  TIA." error="Please enter your Home and/or Work phone numbers separated by a semi-colon 000-000-0000 ; 000-000-0000.  TIA." sqref="B7:D7"/>
    <dataValidation allowBlank="1" showInputMessage="1" showErrorMessage="1" prompt="Please enter your Cell and/or FAX phone numbers separated by a semi-colon -- Example:  619-448-5103 ; 619-448-5176 .  TIA." error="Please enter your Cell and/or FAX phone numbers separated by a semi-colon 000-000-0000 ; 000-000-0000.  TIA." sqref="B8:D8"/>
    <dataValidation type="list" showInputMessage="1" prompt="Select 'CC Fee - No' in pop-down list if your Credit Card is *NOT* a Foreign, Corporate, Business, or Rewards Credit Card; or if there is a Billing Address Error." sqref="E12">
      <formula1>"CC Fee - No, CC Fee - Yes"</formula1>
    </dataValidation>
    <dataValidation type="list" allowBlank="1" showInputMessage="1" showErrorMessage="1" promptTitle="Colored Caps" prompt="Choose your cap color from this pop down list." errorTitle="Colored Caps" error="Choose your cap color from this pop down list." sqref="B22">
      <formula1>$I$21:$I$29</formula1>
    </dataValidation>
    <dataValidation type="list" allowBlank="1" showInputMessage="1" showErrorMessage="1" promptTitle="Colored Caps" prompt="Choose your cap color from this pop down list." errorTitle="Colored Caps" error="Please choose your cap color from this pop down list." sqref="B21">
      <formula1>$I$21:$I$29</formula1>
    </dataValidation>
    <dataValidation type="list" allowBlank="1" showInputMessage="1" showErrorMessage="1" promptTitle="Lighted Gear Switch WITH BB:" prompt="From the pop-dwon menu, choose your model of Canard or NON-Canard Lighted Gear Switch which comes with the Solid State Black Box, RGB LED's, mounting collars and warning horn." errorTitle="Lighted Gear Switch WITH BB:" error="From the pop-dwon menu, choose your model of Canard or NON-Canard Lighted Gear Switch which comes with the Solid State Black Box, RGB LED's, mounting collars and warning horn." sqref="B17">
      <formula1>$M$21:$M$23</formula1>
    </dataValidation>
    <dataValidation type="list" allowBlank="1" showInputMessage="1" showErrorMessage="1" promptTitle=" Lighted Gear Switch withOUT BB:" prompt="From the pop-down menu, choose your model of Canard or NON-Canard Lighted Gear Switch AND voltage.  Comes with LED's and mounting collars, but withOUT the Solid State Black Box or warning horn." errorTitle=" Lighted Gear Switch withOUT BB:" error="From the pop-down menu, choose your model of Canard or NON-Canard Lighted Gear Switch AND voltage.  Comes with LED's and mounting collars, but withOUT the Solid State Black Box or warning horn." sqref="B16">
      <formula1>$K$21:$K$25</formula1>
    </dataValidation>
  </dataValidations>
  <printOptions horizontalCentered="1" verticalCentered="1"/>
  <pageMargins left="0.25" right="0.25" top="0.25" bottom="0.25" header="0.25" footer="0.25"/>
  <pageSetup fitToHeight="1" fitToWidth="1" horizontalDpi="600" verticalDpi="600" orientation="portrait" scale="9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120"/>
  <sheetViews>
    <sheetView showGridLines="0" tabSelected="1" zoomScale="175" zoomScaleNormal="175" zoomScalePageLayoutView="0" workbookViewId="0" topLeftCell="A1">
      <selection activeCell="B3" sqref="B3:E3"/>
    </sheetView>
  </sheetViews>
  <sheetFormatPr defaultColWidth="9.140625" defaultRowHeight="12.75"/>
  <cols>
    <col min="1" max="1" width="10.57421875" style="10" customWidth="1"/>
    <col min="2" max="2" width="12.57421875" style="10" customWidth="1"/>
    <col min="3" max="3" width="15.57421875" style="2" customWidth="1"/>
    <col min="4" max="4" width="29.57421875" style="2" customWidth="1"/>
    <col min="5" max="5" width="10.7109375" style="2" customWidth="1"/>
    <col min="6" max="7" width="15.57421875" style="2" customWidth="1"/>
    <col min="8" max="8" width="9.140625" style="2" customWidth="1"/>
    <col min="9" max="9" width="11.140625" style="2" bestFit="1" customWidth="1"/>
    <col min="10" max="11" width="9.140625" style="2" customWidth="1"/>
    <col min="12" max="12" width="11.57421875" style="2" customWidth="1"/>
    <col min="13" max="16384" width="9.140625" style="2" customWidth="1"/>
  </cols>
  <sheetData>
    <row r="1" spans="1:7" ht="99.75" customHeight="1">
      <c r="A1" s="147" t="s">
        <v>200</v>
      </c>
      <c r="B1" s="178"/>
      <c r="C1" s="178"/>
      <c r="D1" s="178"/>
      <c r="E1" s="178"/>
      <c r="F1" s="178"/>
      <c r="G1" s="179"/>
    </row>
    <row r="2" spans="1:7" s="1" customFormat="1" ht="58.5" customHeight="1">
      <c r="A2" s="12"/>
      <c r="B2" s="151" t="s">
        <v>165</v>
      </c>
      <c r="C2" s="151"/>
      <c r="D2" s="151"/>
      <c r="E2" s="151"/>
      <c r="F2" s="163" t="s">
        <v>153</v>
      </c>
      <c r="G2" s="163"/>
    </row>
    <row r="3" spans="1:7" s="1" customFormat="1" ht="18" customHeight="1">
      <c r="A3" s="45" t="s">
        <v>110</v>
      </c>
      <c r="B3" s="139"/>
      <c r="C3" s="139"/>
      <c r="D3" s="139"/>
      <c r="E3" s="139"/>
      <c r="F3" s="45" t="s">
        <v>23</v>
      </c>
      <c r="G3" s="81"/>
    </row>
    <row r="4" spans="1:7" s="1" customFormat="1" ht="18" customHeight="1">
      <c r="A4" s="45" t="s">
        <v>95</v>
      </c>
      <c r="B4" s="140"/>
      <c r="C4" s="140"/>
      <c r="D4" s="140"/>
      <c r="E4" s="140"/>
      <c r="F4" s="142" t="s">
        <v>122</v>
      </c>
      <c r="G4" s="142"/>
    </row>
    <row r="5" spans="1:7" s="3" customFormat="1" ht="18" customHeight="1">
      <c r="A5" s="45" t="s">
        <v>27</v>
      </c>
      <c r="B5" s="140"/>
      <c r="C5" s="140"/>
      <c r="D5" s="45" t="s">
        <v>18</v>
      </c>
      <c r="E5" s="34"/>
      <c r="F5" s="45" t="s">
        <v>83</v>
      </c>
      <c r="G5" s="37"/>
    </row>
    <row r="6" spans="1:7" s="3" customFormat="1" ht="18" customHeight="1">
      <c r="A6" s="46" t="s">
        <v>81</v>
      </c>
      <c r="B6" s="140"/>
      <c r="C6" s="140"/>
      <c r="D6" s="46" t="s">
        <v>82</v>
      </c>
      <c r="E6" s="32"/>
      <c r="F6" s="99" t="s">
        <v>212</v>
      </c>
      <c r="G6" s="32"/>
    </row>
    <row r="7" spans="1:7" s="3" customFormat="1" ht="18" customHeight="1">
      <c r="A7" s="45" t="s">
        <v>106</v>
      </c>
      <c r="B7" s="139"/>
      <c r="C7" s="139"/>
      <c r="D7" s="139"/>
      <c r="E7" s="45" t="s">
        <v>94</v>
      </c>
      <c r="F7" s="139"/>
      <c r="G7" s="140"/>
    </row>
    <row r="8" spans="1:7" s="3" customFormat="1" ht="18" customHeight="1">
      <c r="A8" s="45" t="s">
        <v>105</v>
      </c>
      <c r="B8" s="140"/>
      <c r="C8" s="140"/>
      <c r="D8" s="140"/>
      <c r="E8" s="45" t="s">
        <v>19</v>
      </c>
      <c r="F8" s="140"/>
      <c r="G8" s="140"/>
    </row>
    <row r="9" s="3" customFormat="1" ht="6" customHeight="1"/>
    <row r="10" spans="1:7" s="3" customFormat="1" ht="18" customHeight="1">
      <c r="A10" s="142" t="s">
        <v>84</v>
      </c>
      <c r="B10" s="142"/>
      <c r="C10" s="32"/>
      <c r="D10" s="141" t="s">
        <v>133</v>
      </c>
      <c r="E10" s="141"/>
      <c r="F10" s="141"/>
      <c r="G10" s="141"/>
    </row>
    <row r="11" spans="1:7" s="3" customFormat="1" ht="18" customHeight="1">
      <c r="A11" s="142" t="s">
        <v>123</v>
      </c>
      <c r="B11" s="142"/>
      <c r="C11" s="33"/>
      <c r="D11" s="154" t="s">
        <v>225</v>
      </c>
      <c r="E11" s="139"/>
      <c r="F11" s="139"/>
      <c r="G11" s="139"/>
    </row>
    <row r="12" spans="1:7" s="3" customFormat="1" ht="18" customHeight="1">
      <c r="A12" s="142" t="s">
        <v>15</v>
      </c>
      <c r="B12" s="142"/>
      <c r="C12" s="152"/>
      <c r="D12" s="153"/>
      <c r="E12" s="78" t="s">
        <v>145</v>
      </c>
      <c r="F12" s="45" t="s">
        <v>197</v>
      </c>
      <c r="G12" s="36"/>
    </row>
    <row r="13" spans="1:7" s="3" customFormat="1" ht="4.5" customHeight="1">
      <c r="A13" s="13"/>
      <c r="B13" s="13"/>
      <c r="C13" s="9"/>
      <c r="D13" s="9"/>
      <c r="E13" s="9"/>
      <c r="F13" s="9"/>
      <c r="G13" s="8"/>
    </row>
    <row r="14" spans="1:7" s="1" customFormat="1" ht="15" customHeight="1">
      <c r="A14" s="173" t="s">
        <v>147</v>
      </c>
      <c r="B14" s="174"/>
      <c r="C14" s="174"/>
      <c r="D14" s="174"/>
      <c r="E14" s="174"/>
      <c r="F14" s="174"/>
      <c r="G14" s="175"/>
    </row>
    <row r="15" spans="1:9" s="1" customFormat="1" ht="15" customHeight="1">
      <c r="A15" s="62" t="s">
        <v>97</v>
      </c>
      <c r="B15" s="61" t="s">
        <v>101</v>
      </c>
      <c r="C15" s="146" t="s">
        <v>1</v>
      </c>
      <c r="D15" s="146"/>
      <c r="E15" s="63" t="s">
        <v>98</v>
      </c>
      <c r="F15" s="63" t="s">
        <v>99</v>
      </c>
      <c r="G15" s="64" t="s">
        <v>100</v>
      </c>
      <c r="I15" s="94">
        <v>1.04</v>
      </c>
    </row>
    <row r="16" spans="1:10" s="1" customFormat="1" ht="15" customHeight="1">
      <c r="A16" s="65"/>
      <c r="B16" s="108" t="s">
        <v>89</v>
      </c>
      <c r="C16" s="125" t="s">
        <v>159</v>
      </c>
      <c r="D16" s="126"/>
      <c r="E16" s="49">
        <f>'[1]Sheet1'!$H$10</f>
        <v>1672.430723985</v>
      </c>
      <c r="F16" s="50">
        <f aca="true" t="shared" si="0" ref="F16:F21">E16*$I$15</f>
        <v>1739.3279529444</v>
      </c>
      <c r="G16" s="66">
        <f>IF($C$12&gt;0,A16*F16,A16*E16)</f>
        <v>0</v>
      </c>
      <c r="I16" s="115" t="s">
        <v>203</v>
      </c>
      <c r="J16" s="24" t="s">
        <v>24</v>
      </c>
    </row>
    <row r="17" spans="1:10" s="1" customFormat="1" ht="15" customHeight="1">
      <c r="A17" s="65"/>
      <c r="B17" s="108" t="s">
        <v>215</v>
      </c>
      <c r="C17" s="124" t="s">
        <v>160</v>
      </c>
      <c r="D17" s="124"/>
      <c r="E17" s="49">
        <f>'[1]Sheet1'!$H$12</f>
        <v>1812.732898985</v>
      </c>
      <c r="F17" s="50">
        <f t="shared" si="0"/>
        <v>1885.2422149444</v>
      </c>
      <c r="G17" s="66">
        <f aca="true" t="shared" si="1" ref="G17:G25">IF($C$12&gt;0,A17*F17,A17*E17)</f>
        <v>0</v>
      </c>
      <c r="I17" s="114" t="s">
        <v>204</v>
      </c>
      <c r="J17" s="23"/>
    </row>
    <row r="18" spans="1:10" s="1" customFormat="1" ht="15" customHeight="1">
      <c r="A18" s="65"/>
      <c r="B18" s="108" t="s">
        <v>90</v>
      </c>
      <c r="C18" s="125" t="s">
        <v>161</v>
      </c>
      <c r="D18" s="126"/>
      <c r="E18" s="50">
        <f>'[1]Sheet1'!$I$10</f>
        <v>1591.785223985</v>
      </c>
      <c r="F18" s="50">
        <f t="shared" si="0"/>
        <v>1655.4566329443999</v>
      </c>
      <c r="G18" s="66">
        <f t="shared" si="1"/>
        <v>0</v>
      </c>
      <c r="I18" s="114" t="s">
        <v>205</v>
      </c>
      <c r="J18" s="23"/>
    </row>
    <row r="19" spans="1:10" s="1" customFormat="1" ht="15" customHeight="1">
      <c r="A19" s="65"/>
      <c r="B19" s="108" t="s">
        <v>214</v>
      </c>
      <c r="C19" s="124" t="s">
        <v>162</v>
      </c>
      <c r="D19" s="124"/>
      <c r="E19" s="50">
        <f>'[1]Sheet1'!$I$12</f>
        <v>1732.087398985</v>
      </c>
      <c r="F19" s="50">
        <f t="shared" si="0"/>
        <v>1801.3708949444</v>
      </c>
      <c r="G19" s="66">
        <f t="shared" si="1"/>
        <v>0</v>
      </c>
      <c r="I19" s="114" t="s">
        <v>206</v>
      </c>
      <c r="J19" s="23"/>
    </row>
    <row r="20" spans="1:15" s="1" customFormat="1" ht="15" customHeight="1">
      <c r="A20" s="65"/>
      <c r="B20" s="108" t="s">
        <v>85</v>
      </c>
      <c r="C20" s="125" t="s">
        <v>152</v>
      </c>
      <c r="D20" s="126"/>
      <c r="E20" s="50">
        <f>'[2]GEARPART'!$F$167</f>
        <v>187.220065</v>
      </c>
      <c r="F20" s="50">
        <f t="shared" si="0"/>
        <v>194.70886760000002</v>
      </c>
      <c r="G20" s="66">
        <f t="shared" si="1"/>
        <v>0</v>
      </c>
      <c r="I20" s="114" t="s">
        <v>207</v>
      </c>
      <c r="J20" s="23"/>
      <c r="K20" s="97"/>
      <c r="L20" s="97"/>
      <c r="M20" s="97"/>
      <c r="N20" s="97"/>
      <c r="O20" s="97"/>
    </row>
    <row r="21" spans="1:15" s="1" customFormat="1" ht="15" customHeight="1">
      <c r="A21" s="65"/>
      <c r="B21" s="108" t="s">
        <v>86</v>
      </c>
      <c r="C21" s="124" t="s">
        <v>169</v>
      </c>
      <c r="D21" s="124"/>
      <c r="E21" s="50">
        <f>'[2]GEARPART'!$F$168</f>
        <v>92.31</v>
      </c>
      <c r="F21" s="50">
        <f t="shared" si="0"/>
        <v>96.00240000000001</v>
      </c>
      <c r="G21" s="66">
        <f t="shared" si="1"/>
        <v>0</v>
      </c>
      <c r="I21" s="23"/>
      <c r="J21" s="23"/>
      <c r="K21" s="97"/>
      <c r="L21" s="97"/>
      <c r="M21" s="97"/>
      <c r="N21" s="97"/>
      <c r="O21" s="97"/>
    </row>
    <row r="22" spans="1:15" s="1" customFormat="1" ht="15" customHeight="1">
      <c r="A22" s="65"/>
      <c r="B22" s="108" t="s">
        <v>91</v>
      </c>
      <c r="C22" s="125" t="s">
        <v>187</v>
      </c>
      <c r="D22" s="126"/>
      <c r="E22" s="50">
        <v>5995</v>
      </c>
      <c r="F22" s="50">
        <v>6475</v>
      </c>
      <c r="G22" s="66">
        <f t="shared" si="1"/>
        <v>0</v>
      </c>
      <c r="I22" s="115" t="s">
        <v>211</v>
      </c>
      <c r="J22" s="23"/>
      <c r="K22" s="97"/>
      <c r="L22" s="97"/>
      <c r="M22" s="97"/>
      <c r="N22" s="97"/>
      <c r="O22" s="97"/>
    </row>
    <row r="23" spans="1:15" s="1" customFormat="1" ht="15" customHeight="1">
      <c r="A23" s="65"/>
      <c r="B23" s="108" t="s">
        <v>157</v>
      </c>
      <c r="C23" s="125" t="s">
        <v>168</v>
      </c>
      <c r="D23" s="126"/>
      <c r="E23" s="50">
        <v>36.5</v>
      </c>
      <c r="F23" s="50">
        <v>38</v>
      </c>
      <c r="G23" s="66">
        <f t="shared" si="1"/>
        <v>0</v>
      </c>
      <c r="I23" s="114" t="s">
        <v>208</v>
      </c>
      <c r="J23" s="23"/>
      <c r="K23" s="97"/>
      <c r="L23" s="97"/>
      <c r="M23" s="97"/>
      <c r="N23" s="97"/>
      <c r="O23" s="97"/>
    </row>
    <row r="24" spans="1:15" s="1" customFormat="1" ht="15" customHeight="1">
      <c r="A24" s="65"/>
      <c r="B24" s="48" t="s">
        <v>194</v>
      </c>
      <c r="C24" s="125" t="s">
        <v>135</v>
      </c>
      <c r="D24" s="126"/>
      <c r="E24" s="50">
        <v>25</v>
      </c>
      <c r="F24" s="50">
        <f aca="true" t="shared" si="2" ref="F24:F29">E24*$I$15</f>
        <v>26</v>
      </c>
      <c r="G24" s="66">
        <f>IF($C$12&gt;0,A24*F24,A24*E24)</f>
        <v>0</v>
      </c>
      <c r="I24" s="25" t="s">
        <v>209</v>
      </c>
      <c r="J24" s="23"/>
      <c r="K24" s="97"/>
      <c r="L24" s="97"/>
      <c r="M24" s="97"/>
      <c r="N24" s="97"/>
      <c r="O24" s="97"/>
    </row>
    <row r="25" spans="1:15" s="1" customFormat="1" ht="15" customHeight="1">
      <c r="A25" s="52"/>
      <c r="B25" s="92" t="s">
        <v>193</v>
      </c>
      <c r="C25" s="125" t="s">
        <v>167</v>
      </c>
      <c r="D25" s="126"/>
      <c r="E25" s="50">
        <v>45</v>
      </c>
      <c r="F25" s="50">
        <f t="shared" si="2"/>
        <v>46.800000000000004</v>
      </c>
      <c r="G25" s="66">
        <f t="shared" si="1"/>
        <v>0</v>
      </c>
      <c r="I25" s="97"/>
      <c r="J25" s="97"/>
      <c r="K25" s="97"/>
      <c r="L25" s="97"/>
      <c r="M25" s="97"/>
      <c r="N25" s="97"/>
      <c r="O25" s="97"/>
    </row>
    <row r="26" spans="1:15" s="1" customFormat="1" ht="15" customHeight="1">
      <c r="A26" s="52"/>
      <c r="B26" s="108" t="s">
        <v>25</v>
      </c>
      <c r="C26" s="180" t="s">
        <v>195</v>
      </c>
      <c r="D26" s="124"/>
      <c r="E26" s="50">
        <v>103</v>
      </c>
      <c r="F26" s="50">
        <f t="shared" si="2"/>
        <v>107.12</v>
      </c>
      <c r="G26" s="66">
        <f>IF($C$12&gt;0,A26*F26,A26*E26)</f>
        <v>0</v>
      </c>
      <c r="I26" s="97"/>
      <c r="J26" s="97"/>
      <c r="K26" s="97"/>
      <c r="L26" s="97"/>
      <c r="M26" s="97"/>
      <c r="N26" s="97"/>
      <c r="O26" s="97"/>
    </row>
    <row r="27" spans="1:15" s="1" customFormat="1" ht="15" customHeight="1">
      <c r="A27" s="52"/>
      <c r="B27" s="48" t="s">
        <v>192</v>
      </c>
      <c r="C27" s="125" t="s">
        <v>188</v>
      </c>
      <c r="D27" s="126"/>
      <c r="E27" s="50">
        <v>121</v>
      </c>
      <c r="F27" s="50">
        <f t="shared" si="2"/>
        <v>125.84</v>
      </c>
      <c r="G27" s="66">
        <f>IF($C$12&gt;0,A27*F27,A27*E27)</f>
        <v>0</v>
      </c>
      <c r="I27" s="97"/>
      <c r="J27" s="97"/>
      <c r="K27" s="97"/>
      <c r="L27" s="97"/>
      <c r="M27" s="97"/>
      <c r="N27" s="97"/>
      <c r="O27" s="97"/>
    </row>
    <row r="28" spans="1:15" s="1" customFormat="1" ht="15" customHeight="1">
      <c r="A28" s="52"/>
      <c r="B28" s="47" t="s">
        <v>203</v>
      </c>
      <c r="C28" s="176" t="s">
        <v>226</v>
      </c>
      <c r="D28" s="177"/>
      <c r="E28" s="88">
        <v>150</v>
      </c>
      <c r="F28" s="50">
        <f t="shared" si="2"/>
        <v>156</v>
      </c>
      <c r="G28" s="66">
        <f>IF($C$12&gt;0,A28*F28,A28*E28)</f>
        <v>0</v>
      </c>
      <c r="I28" s="97"/>
      <c r="J28" s="97"/>
      <c r="K28" s="97"/>
      <c r="L28" s="97"/>
      <c r="M28" s="97"/>
      <c r="N28" s="97"/>
      <c r="O28" s="97"/>
    </row>
    <row r="29" spans="1:15" s="1" customFormat="1" ht="15" customHeight="1">
      <c r="A29" s="52"/>
      <c r="B29" s="111" t="s">
        <v>211</v>
      </c>
      <c r="C29" s="176" t="s">
        <v>227</v>
      </c>
      <c r="D29" s="177"/>
      <c r="E29" s="88">
        <v>225</v>
      </c>
      <c r="F29" s="50">
        <f t="shared" si="2"/>
        <v>234</v>
      </c>
      <c r="G29" s="66">
        <f>IF($C$12&gt;0,A29*F29,A29*E29)</f>
        <v>0</v>
      </c>
      <c r="I29" s="97"/>
      <c r="J29" s="97"/>
      <c r="K29" s="97"/>
      <c r="L29" s="97"/>
      <c r="M29" s="97"/>
      <c r="N29" s="97"/>
      <c r="O29" s="97"/>
    </row>
    <row r="30" spans="1:15" s="1" customFormat="1" ht="15" customHeight="1">
      <c r="A30" s="65"/>
      <c r="B30" s="110" t="s">
        <v>146</v>
      </c>
      <c r="C30" s="181" t="s">
        <v>148</v>
      </c>
      <c r="D30" s="182"/>
      <c r="E30" s="80">
        <v>11</v>
      </c>
      <c r="F30" s="80">
        <v>11.5</v>
      </c>
      <c r="G30" s="66">
        <f>IF($C$12&gt;0,A30*F30,A30*E30)</f>
        <v>0</v>
      </c>
      <c r="I30" s="97"/>
      <c r="J30" s="97"/>
      <c r="K30" s="97"/>
      <c r="L30" s="97"/>
      <c r="M30" s="97"/>
      <c r="N30" s="97"/>
      <c r="O30" s="97"/>
    </row>
    <row r="31" spans="1:15" s="1" customFormat="1" ht="6" customHeight="1">
      <c r="A31" s="19"/>
      <c r="B31" s="20"/>
      <c r="C31" s="165"/>
      <c r="D31" s="165"/>
      <c r="E31" s="21"/>
      <c r="F31" s="21"/>
      <c r="G31" s="22"/>
      <c r="I31" s="97"/>
      <c r="J31" s="97"/>
      <c r="K31" s="97"/>
      <c r="L31" s="97"/>
      <c r="M31" s="97"/>
      <c r="N31" s="97"/>
      <c r="O31" s="97"/>
    </row>
    <row r="32" spans="1:15" s="1" customFormat="1" ht="15" customHeight="1">
      <c r="A32" s="170" t="s">
        <v>189</v>
      </c>
      <c r="B32" s="171"/>
      <c r="C32" s="171"/>
      <c r="D32" s="171"/>
      <c r="E32" s="171"/>
      <c r="F32" s="171"/>
      <c r="G32" s="172"/>
      <c r="I32" s="97"/>
      <c r="J32" s="97"/>
      <c r="K32" s="97"/>
      <c r="L32" s="97"/>
      <c r="M32" s="97"/>
      <c r="N32" s="97"/>
      <c r="O32" s="97"/>
    </row>
    <row r="33" spans="1:15" s="1" customFormat="1" ht="15" customHeight="1">
      <c r="A33" s="69" t="s">
        <v>97</v>
      </c>
      <c r="B33" s="70" t="s">
        <v>101</v>
      </c>
      <c r="C33" s="164" t="s">
        <v>1</v>
      </c>
      <c r="D33" s="164"/>
      <c r="E33" s="71" t="s">
        <v>98</v>
      </c>
      <c r="F33" s="71" t="s">
        <v>99</v>
      </c>
      <c r="G33" s="72" t="s">
        <v>100</v>
      </c>
      <c r="I33" s="100"/>
      <c r="J33" s="97"/>
      <c r="K33" s="97"/>
      <c r="L33" s="97"/>
      <c r="M33" s="97"/>
      <c r="N33" s="97"/>
      <c r="O33" s="97"/>
    </row>
    <row r="34" spans="1:15" s="1" customFormat="1" ht="15" customHeight="1">
      <c r="A34" s="65"/>
      <c r="B34" s="109" t="s">
        <v>88</v>
      </c>
      <c r="C34" s="125" t="s">
        <v>228</v>
      </c>
      <c r="D34" s="126"/>
      <c r="E34" s="49">
        <v>0.5</v>
      </c>
      <c r="F34" s="50">
        <f>E34*$I$15</f>
        <v>0.52</v>
      </c>
      <c r="G34" s="66">
        <f>IF($C$12&gt;0,A34*F34,A34*E34)</f>
        <v>0</v>
      </c>
      <c r="I34" s="100"/>
      <c r="J34" s="97"/>
      <c r="K34" s="97"/>
      <c r="L34" s="97"/>
      <c r="M34" s="97"/>
      <c r="N34" s="97"/>
      <c r="O34" s="97"/>
    </row>
    <row r="35" spans="1:15" s="1" customFormat="1" ht="15" customHeight="1">
      <c r="A35" s="65"/>
      <c r="B35" s="109" t="s">
        <v>87</v>
      </c>
      <c r="C35" s="124" t="s">
        <v>166</v>
      </c>
      <c r="D35" s="124"/>
      <c r="E35" s="49">
        <v>50</v>
      </c>
      <c r="F35" s="50">
        <f>E35*$I$15</f>
        <v>52</v>
      </c>
      <c r="G35" s="66">
        <f>IF($C$12&gt;0,A35*F35,A35*E35)</f>
        <v>0</v>
      </c>
      <c r="I35" s="100"/>
      <c r="J35" s="101"/>
      <c r="K35" s="97"/>
      <c r="L35" s="97"/>
      <c r="M35" s="97"/>
      <c r="N35" s="97"/>
      <c r="O35" s="97"/>
    </row>
    <row r="36" spans="1:15" s="1" customFormat="1" ht="4.5" customHeight="1">
      <c r="A36" s="19"/>
      <c r="B36" s="20"/>
      <c r="C36" s="165"/>
      <c r="D36" s="165"/>
      <c r="E36" s="21"/>
      <c r="F36" s="21"/>
      <c r="G36" s="22"/>
      <c r="I36" s="100"/>
      <c r="J36" s="97"/>
      <c r="K36" s="97"/>
      <c r="L36" s="97"/>
      <c r="M36" s="97"/>
      <c r="N36" s="97"/>
      <c r="O36" s="97"/>
    </row>
    <row r="37" spans="1:15" s="1" customFormat="1" ht="15" customHeight="1">
      <c r="A37" s="170" t="s">
        <v>190</v>
      </c>
      <c r="B37" s="171"/>
      <c r="C37" s="171"/>
      <c r="D37" s="171"/>
      <c r="E37" s="171"/>
      <c r="F37" s="171"/>
      <c r="G37" s="172"/>
      <c r="I37" s="97"/>
      <c r="J37" s="97"/>
      <c r="K37" s="97"/>
      <c r="L37" s="97"/>
      <c r="M37" s="97"/>
      <c r="N37" s="97"/>
      <c r="O37" s="97"/>
    </row>
    <row r="38" spans="1:15" s="1" customFormat="1" ht="15" customHeight="1">
      <c r="A38" s="69" t="s">
        <v>97</v>
      </c>
      <c r="B38" s="70" t="s">
        <v>101</v>
      </c>
      <c r="C38" s="164" t="s">
        <v>1</v>
      </c>
      <c r="D38" s="164"/>
      <c r="E38" s="71" t="s">
        <v>98</v>
      </c>
      <c r="F38" s="71" t="s">
        <v>99</v>
      </c>
      <c r="G38" s="72" t="s">
        <v>100</v>
      </c>
      <c r="I38" s="97"/>
      <c r="J38" s="97"/>
      <c r="K38" s="97"/>
      <c r="L38" s="97"/>
      <c r="M38" s="97"/>
      <c r="N38" s="97"/>
      <c r="O38" s="97"/>
    </row>
    <row r="39" spans="1:15" s="1" customFormat="1" ht="15" customHeight="1">
      <c r="A39" s="65"/>
      <c r="B39" s="109" t="s">
        <v>236</v>
      </c>
      <c r="C39" s="125" t="s">
        <v>246</v>
      </c>
      <c r="D39" s="126"/>
      <c r="E39" s="49">
        <v>308.1</v>
      </c>
      <c r="F39" s="50">
        <v>320.424</v>
      </c>
      <c r="G39" s="66">
        <f aca="true" t="shared" si="3" ref="G39:G47">IF($C$12&gt;0,A39*F39,A39*E39)</f>
        <v>0</v>
      </c>
      <c r="I39" s="97"/>
      <c r="J39" s="97"/>
      <c r="K39" s="97"/>
      <c r="L39" s="97"/>
      <c r="M39" s="97"/>
      <c r="N39" s="97"/>
      <c r="O39" s="97"/>
    </row>
    <row r="40" spans="1:15" s="1" customFormat="1" ht="15" customHeight="1">
      <c r="A40" s="65"/>
      <c r="B40" s="109" t="s">
        <v>237</v>
      </c>
      <c r="C40" s="124" t="s">
        <v>247</v>
      </c>
      <c r="D40" s="124"/>
      <c r="E40" s="49">
        <v>308.1</v>
      </c>
      <c r="F40" s="50">
        <v>320.424</v>
      </c>
      <c r="G40" s="66">
        <f t="shared" si="3"/>
        <v>0</v>
      </c>
      <c r="I40" s="97"/>
      <c r="J40" s="97"/>
      <c r="K40" s="97"/>
      <c r="L40" s="102"/>
      <c r="M40" s="97"/>
      <c r="N40" s="97"/>
      <c r="O40" s="97"/>
    </row>
    <row r="41" spans="1:15" s="1" customFormat="1" ht="15" customHeight="1">
      <c r="A41" s="65"/>
      <c r="B41" s="109" t="s">
        <v>238</v>
      </c>
      <c r="C41" s="125" t="s">
        <v>240</v>
      </c>
      <c r="D41" s="126"/>
      <c r="E41" s="50">
        <v>517.3375</v>
      </c>
      <c r="F41" s="50">
        <v>538.031</v>
      </c>
      <c r="G41" s="66">
        <f t="shared" si="3"/>
        <v>0</v>
      </c>
      <c r="H41" s="18"/>
      <c r="I41" s="97"/>
      <c r="J41" s="102"/>
      <c r="K41" s="102"/>
      <c r="L41" s="97"/>
      <c r="M41" s="102"/>
      <c r="N41" s="97"/>
      <c r="O41" s="97"/>
    </row>
    <row r="42" spans="1:15" s="1" customFormat="1" ht="15" customHeight="1">
      <c r="A42" s="65"/>
      <c r="B42" s="109" t="s">
        <v>239</v>
      </c>
      <c r="C42" s="125" t="s">
        <v>248</v>
      </c>
      <c r="D42" s="126"/>
      <c r="E42" s="50">
        <v>517.3375</v>
      </c>
      <c r="F42" s="50">
        <v>538.031</v>
      </c>
      <c r="G42" s="66">
        <f t="shared" si="3"/>
        <v>0</v>
      </c>
      <c r="I42" s="97"/>
      <c r="J42" s="103"/>
      <c r="K42" s="97"/>
      <c r="L42" s="97"/>
      <c r="M42" s="97"/>
      <c r="N42" s="97"/>
      <c r="O42" s="97"/>
    </row>
    <row r="43" spans="1:15" s="1" customFormat="1" ht="15" customHeight="1">
      <c r="A43" s="65"/>
      <c r="B43" s="109" t="s">
        <v>241</v>
      </c>
      <c r="C43" s="125" t="s">
        <v>249</v>
      </c>
      <c r="D43" s="126"/>
      <c r="E43" s="50">
        <v>544.275</v>
      </c>
      <c r="F43" s="50">
        <v>566.046</v>
      </c>
      <c r="G43" s="66">
        <f t="shared" si="3"/>
        <v>0</v>
      </c>
      <c r="I43" s="97"/>
      <c r="J43" s="103"/>
      <c r="K43" s="97"/>
      <c r="L43" s="97"/>
      <c r="M43" s="97"/>
      <c r="N43" s="97"/>
      <c r="O43" s="97"/>
    </row>
    <row r="44" spans="1:15" s="1" customFormat="1" ht="15" customHeight="1">
      <c r="A44" s="65"/>
      <c r="B44" s="109" t="s">
        <v>242</v>
      </c>
      <c r="C44" s="125" t="s">
        <v>250</v>
      </c>
      <c r="D44" s="126"/>
      <c r="E44" s="50">
        <v>544.275</v>
      </c>
      <c r="F44" s="50">
        <v>566.046</v>
      </c>
      <c r="G44" s="66">
        <f t="shared" si="3"/>
        <v>0</v>
      </c>
      <c r="I44" s="97"/>
      <c r="J44" s="103"/>
      <c r="K44" s="97"/>
      <c r="L44" s="97"/>
      <c r="M44" s="97"/>
      <c r="N44" s="97"/>
      <c r="O44" s="97"/>
    </row>
    <row r="45" spans="1:15" s="1" customFormat="1" ht="15" customHeight="1">
      <c r="A45" s="65"/>
      <c r="B45" s="109" t="s">
        <v>244</v>
      </c>
      <c r="C45" s="125" t="s">
        <v>245</v>
      </c>
      <c r="D45" s="126"/>
      <c r="E45" s="50">
        <v>20</v>
      </c>
      <c r="F45" s="50">
        <v>20.8</v>
      </c>
      <c r="G45" s="66">
        <f t="shared" si="3"/>
        <v>0</v>
      </c>
      <c r="I45" s="97"/>
      <c r="J45" s="103"/>
      <c r="K45" s="97"/>
      <c r="L45" s="97"/>
      <c r="M45" s="97"/>
      <c r="N45" s="97"/>
      <c r="O45" s="97"/>
    </row>
    <row r="46" spans="1:15" s="1" customFormat="1" ht="15" customHeight="1">
      <c r="A46" s="65"/>
      <c r="B46" s="109" t="s">
        <v>127</v>
      </c>
      <c r="C46" s="125" t="s">
        <v>196</v>
      </c>
      <c r="D46" s="126"/>
      <c r="E46" s="50">
        <v>70</v>
      </c>
      <c r="F46" s="50">
        <f>E46*$I$15</f>
        <v>72.8</v>
      </c>
      <c r="G46" s="66">
        <f t="shared" si="3"/>
        <v>0</v>
      </c>
      <c r="I46" s="100"/>
      <c r="J46" s="97"/>
      <c r="K46" s="97"/>
      <c r="L46" s="97"/>
      <c r="M46" s="97"/>
      <c r="N46" s="97"/>
      <c r="O46" s="97"/>
    </row>
    <row r="47" spans="1:15" s="1" customFormat="1" ht="15" customHeight="1">
      <c r="A47" s="65"/>
      <c r="B47" s="109" t="s">
        <v>26</v>
      </c>
      <c r="C47" s="124" t="s">
        <v>199</v>
      </c>
      <c r="D47" s="124"/>
      <c r="E47" s="50">
        <v>15</v>
      </c>
      <c r="F47" s="50">
        <f>E47*$I$15</f>
        <v>15.600000000000001</v>
      </c>
      <c r="G47" s="66">
        <f t="shared" si="3"/>
        <v>0</v>
      </c>
      <c r="H47" s="16"/>
      <c r="I47" s="97"/>
      <c r="J47" s="97"/>
      <c r="K47" s="97"/>
      <c r="L47" s="97"/>
      <c r="M47" s="104"/>
      <c r="N47" s="97"/>
      <c r="O47" s="97"/>
    </row>
    <row r="48" spans="1:15" s="1" customFormat="1" ht="4.5" customHeight="1">
      <c r="A48" s="19"/>
      <c r="B48" s="20"/>
      <c r="C48" s="165"/>
      <c r="D48" s="165"/>
      <c r="E48" s="21"/>
      <c r="F48" s="21"/>
      <c r="G48" s="22"/>
      <c r="I48" s="97"/>
      <c r="J48" s="97"/>
      <c r="K48" s="97"/>
      <c r="L48" s="97"/>
      <c r="M48" s="97"/>
      <c r="N48" s="97"/>
      <c r="O48" s="97"/>
    </row>
    <row r="49" spans="1:15" s="1" customFormat="1" ht="15" customHeight="1">
      <c r="A49" s="170" t="s">
        <v>191</v>
      </c>
      <c r="B49" s="171"/>
      <c r="C49" s="171"/>
      <c r="D49" s="171"/>
      <c r="E49" s="171"/>
      <c r="F49" s="171"/>
      <c r="G49" s="172"/>
      <c r="I49" s="116" t="s">
        <v>179</v>
      </c>
      <c r="J49" s="23"/>
      <c r="K49" s="97"/>
      <c r="L49" s="97"/>
      <c r="M49" s="97"/>
      <c r="N49" s="97"/>
      <c r="O49" s="97"/>
    </row>
    <row r="50" spans="1:15" s="1" customFormat="1" ht="15" customHeight="1">
      <c r="A50" s="69" t="s">
        <v>97</v>
      </c>
      <c r="B50" s="70" t="s">
        <v>101</v>
      </c>
      <c r="C50" s="164" t="s">
        <v>1</v>
      </c>
      <c r="D50" s="164"/>
      <c r="E50" s="71" t="s">
        <v>98</v>
      </c>
      <c r="F50" s="71" t="s">
        <v>99</v>
      </c>
      <c r="G50" s="72" t="s">
        <v>100</v>
      </c>
      <c r="I50" s="117" t="s">
        <v>129</v>
      </c>
      <c r="J50" s="23"/>
      <c r="K50" s="97"/>
      <c r="L50" s="97"/>
      <c r="M50" s="97"/>
      <c r="N50" s="97"/>
      <c r="O50" s="97"/>
    </row>
    <row r="51" spans="1:15" s="1" customFormat="1" ht="15" customHeight="1">
      <c r="A51" s="65"/>
      <c r="B51" s="67" t="s">
        <v>179</v>
      </c>
      <c r="C51" s="125" t="s">
        <v>128</v>
      </c>
      <c r="D51" s="126"/>
      <c r="E51" s="49">
        <v>100</v>
      </c>
      <c r="F51" s="50">
        <f>E51*$I$15</f>
        <v>104</v>
      </c>
      <c r="G51" s="66">
        <f>IF($C$12&gt;0,A51*F51,A51*E51)</f>
        <v>0</v>
      </c>
      <c r="I51" s="117" t="s">
        <v>131</v>
      </c>
      <c r="J51" s="23"/>
      <c r="K51" s="97"/>
      <c r="L51" s="97"/>
      <c r="M51" s="97"/>
      <c r="N51" s="97"/>
      <c r="O51" s="97"/>
    </row>
    <row r="52" spans="1:18" s="1" customFormat="1" ht="15" customHeight="1">
      <c r="A52" s="169" t="s">
        <v>104</v>
      </c>
      <c r="B52" s="137"/>
      <c r="C52" s="137"/>
      <c r="D52" s="137"/>
      <c r="E52" s="137"/>
      <c r="F52" s="17" t="s">
        <v>22</v>
      </c>
      <c r="G52" s="68">
        <f>SUM(G16:G51)</f>
        <v>0</v>
      </c>
      <c r="I52" s="117" t="s">
        <v>130</v>
      </c>
      <c r="J52" s="23"/>
      <c r="K52" s="97"/>
      <c r="L52" s="105"/>
      <c r="M52" s="105"/>
      <c r="N52" s="105"/>
      <c r="O52" s="105"/>
      <c r="P52" s="4"/>
      <c r="Q52" s="4"/>
      <c r="R52" s="4"/>
    </row>
    <row r="53" spans="1:15" s="1" customFormat="1" ht="15" customHeight="1">
      <c r="A53" s="138" t="s">
        <v>139</v>
      </c>
      <c r="B53" s="138"/>
      <c r="C53" s="138"/>
      <c r="D53" s="138"/>
      <c r="E53" s="85" t="s">
        <v>141</v>
      </c>
      <c r="F53" s="83" t="s">
        <v>243</v>
      </c>
      <c r="G53" s="76">
        <f>IF(AND(E5="CA",C12&gt;0),G52*0.9615385*I53,IF(E5="CA",G52*I53,0))</f>
        <v>0</v>
      </c>
      <c r="I53" s="25">
        <v>0.0825</v>
      </c>
      <c r="J53" s="26" t="s">
        <v>119</v>
      </c>
      <c r="K53" s="97"/>
      <c r="L53" s="97"/>
      <c r="M53" s="97"/>
      <c r="N53" s="97"/>
      <c r="O53" s="97"/>
    </row>
    <row r="54" spans="1:15" s="1" customFormat="1" ht="15" customHeight="1">
      <c r="A54" s="162" t="s">
        <v>150</v>
      </c>
      <c r="B54" s="162"/>
      <c r="C54" s="162"/>
      <c r="D54" s="162"/>
      <c r="E54" s="84" t="s">
        <v>163</v>
      </c>
      <c r="F54" s="83" t="s">
        <v>140</v>
      </c>
      <c r="G54" s="76">
        <f>IF(AND(E12="CC Fee - Yes",$C$12&gt;0),(G52+G53+G55)*0.04,0)</f>
        <v>0</v>
      </c>
      <c r="I54" s="103"/>
      <c r="J54" s="106"/>
      <c r="K54" s="97"/>
      <c r="L54" s="97"/>
      <c r="M54" s="97"/>
      <c r="N54" s="97"/>
      <c r="O54" s="97"/>
    </row>
    <row r="55" spans="2:15" s="1" customFormat="1" ht="15" customHeight="1">
      <c r="B55" s="162" t="s">
        <v>251</v>
      </c>
      <c r="C55" s="162"/>
      <c r="D55" s="87" t="s">
        <v>144</v>
      </c>
      <c r="E55" s="166" t="s">
        <v>202</v>
      </c>
      <c r="F55" s="167"/>
      <c r="G55" s="57">
        <v>0</v>
      </c>
      <c r="I55" s="97"/>
      <c r="J55" s="97"/>
      <c r="K55" s="97"/>
      <c r="L55" s="97"/>
      <c r="M55" s="97"/>
      <c r="N55" s="97"/>
      <c r="O55" s="97"/>
    </row>
    <row r="56" spans="1:15" s="1" customFormat="1" ht="15" customHeight="1" thickBot="1">
      <c r="A56" s="168"/>
      <c r="B56" s="168"/>
      <c r="C56" s="168"/>
      <c r="D56" s="168"/>
      <c r="E56" s="168"/>
      <c r="F56" s="40" t="s">
        <v>107</v>
      </c>
      <c r="G56" s="41">
        <f>SUM(G52:G55)</f>
        <v>0</v>
      </c>
      <c r="I56" s="97"/>
      <c r="J56" s="97"/>
      <c r="K56" s="97"/>
      <c r="L56" s="97"/>
      <c r="M56" s="97"/>
      <c r="N56" s="97"/>
      <c r="O56" s="97"/>
    </row>
    <row r="57" spans="1:15" ht="15">
      <c r="A57" s="7"/>
      <c r="B57" s="6"/>
      <c r="C57" s="6"/>
      <c r="D57" s="6"/>
      <c r="E57" s="6"/>
      <c r="F57" s="6"/>
      <c r="I57" s="107"/>
      <c r="J57" s="107"/>
      <c r="K57" s="107"/>
      <c r="L57" s="107"/>
      <c r="M57" s="107"/>
      <c r="N57" s="107"/>
      <c r="O57" s="107"/>
    </row>
    <row r="58" spans="9:15" ht="15">
      <c r="I58" s="107"/>
      <c r="J58" s="107"/>
      <c r="K58" s="107"/>
      <c r="L58" s="107"/>
      <c r="M58" s="107"/>
      <c r="N58" s="107"/>
      <c r="O58" s="107"/>
    </row>
    <row r="59" spans="9:15" ht="15">
      <c r="I59" s="107"/>
      <c r="J59" s="107"/>
      <c r="K59" s="107"/>
      <c r="L59" s="107"/>
      <c r="M59" s="107"/>
      <c r="N59" s="107"/>
      <c r="O59" s="107"/>
    </row>
    <row r="60" spans="9:15" ht="15">
      <c r="I60" s="107"/>
      <c r="J60" s="107"/>
      <c r="K60" s="107"/>
      <c r="L60" s="107"/>
      <c r="M60" s="107"/>
      <c r="N60" s="107"/>
      <c r="O60" s="107"/>
    </row>
    <row r="61" spans="9:15" ht="15">
      <c r="I61" s="107"/>
      <c r="J61" s="107"/>
      <c r="K61" s="107"/>
      <c r="L61" s="107"/>
      <c r="M61" s="107"/>
      <c r="N61" s="107"/>
      <c r="O61" s="107"/>
    </row>
    <row r="62" spans="9:15" ht="15">
      <c r="I62" s="107"/>
      <c r="J62" s="107"/>
      <c r="K62" s="107"/>
      <c r="L62" s="107"/>
      <c r="M62" s="107"/>
      <c r="N62" s="107"/>
      <c r="O62" s="107"/>
    </row>
    <row r="63" spans="9:15" ht="15">
      <c r="I63" s="107"/>
      <c r="J63" s="107"/>
      <c r="K63" s="107"/>
      <c r="L63" s="107"/>
      <c r="M63" s="107"/>
      <c r="N63" s="107"/>
      <c r="O63" s="107"/>
    </row>
    <row r="64" spans="9:15" ht="15">
      <c r="I64" s="107"/>
      <c r="J64" s="107"/>
      <c r="K64" s="107"/>
      <c r="L64" s="107"/>
      <c r="M64" s="107"/>
      <c r="N64" s="107"/>
      <c r="O64" s="107"/>
    </row>
    <row r="65" spans="9:15" ht="15">
      <c r="I65" s="107"/>
      <c r="J65" s="107"/>
      <c r="K65" s="107"/>
      <c r="L65" s="107"/>
      <c r="M65" s="107"/>
      <c r="N65" s="107"/>
      <c r="O65" s="107"/>
    </row>
    <row r="66" spans="9:15" ht="15">
      <c r="I66" s="107"/>
      <c r="J66" s="107"/>
      <c r="K66" s="107"/>
      <c r="L66" s="107"/>
      <c r="M66" s="107"/>
      <c r="N66" s="107"/>
      <c r="O66" s="107"/>
    </row>
    <row r="67" spans="5:15" ht="15">
      <c r="E67" s="29" t="s">
        <v>30</v>
      </c>
      <c r="I67" s="107"/>
      <c r="J67" s="107"/>
      <c r="K67" s="107"/>
      <c r="L67" s="107"/>
      <c r="M67" s="107"/>
      <c r="N67" s="107"/>
      <c r="O67" s="107"/>
    </row>
    <row r="68" spans="5:15" ht="15">
      <c r="E68" s="29" t="s">
        <v>31</v>
      </c>
      <c r="I68" s="107"/>
      <c r="J68" s="107"/>
      <c r="K68" s="107"/>
      <c r="L68" s="107"/>
      <c r="M68" s="107"/>
      <c r="N68" s="107"/>
      <c r="O68" s="107"/>
    </row>
    <row r="69" ht="15">
      <c r="E69" s="29" t="s">
        <v>29</v>
      </c>
    </row>
    <row r="70" ht="15">
      <c r="E70" s="29" t="s">
        <v>32</v>
      </c>
    </row>
    <row r="71" ht="15">
      <c r="E71" s="29" t="s">
        <v>28</v>
      </c>
    </row>
    <row r="72" ht="15">
      <c r="E72" s="29" t="s">
        <v>33</v>
      </c>
    </row>
    <row r="73" ht="15">
      <c r="E73" s="29" t="s">
        <v>34</v>
      </c>
    </row>
    <row r="74" ht="15">
      <c r="E74" s="29" t="s">
        <v>35</v>
      </c>
    </row>
    <row r="75" ht="15">
      <c r="E75" s="29" t="s">
        <v>36</v>
      </c>
    </row>
    <row r="76" ht="15">
      <c r="E76" s="29" t="s">
        <v>37</v>
      </c>
    </row>
    <row r="77" ht="15">
      <c r="E77" s="29" t="s">
        <v>38</v>
      </c>
    </row>
    <row r="78" ht="15">
      <c r="E78" s="29" t="s">
        <v>39</v>
      </c>
    </row>
    <row r="79" ht="15">
      <c r="E79" s="29" t="s">
        <v>40</v>
      </c>
    </row>
    <row r="80" ht="15">
      <c r="E80" s="29" t="s">
        <v>41</v>
      </c>
    </row>
    <row r="81" ht="15">
      <c r="E81" s="29" t="s">
        <v>42</v>
      </c>
    </row>
    <row r="82" ht="15">
      <c r="E82" s="29" t="s">
        <v>43</v>
      </c>
    </row>
    <row r="83" ht="15">
      <c r="E83" s="29" t="s">
        <v>44</v>
      </c>
    </row>
    <row r="84" ht="15">
      <c r="E84" s="29" t="s">
        <v>45</v>
      </c>
    </row>
    <row r="85" ht="15">
      <c r="E85" s="29" t="s">
        <v>46</v>
      </c>
    </row>
    <row r="86" ht="15">
      <c r="E86" s="29" t="s">
        <v>47</v>
      </c>
    </row>
    <row r="87" ht="15">
      <c r="E87" s="29" t="s">
        <v>48</v>
      </c>
    </row>
    <row r="88" ht="15">
      <c r="E88" s="29" t="s">
        <v>49</v>
      </c>
    </row>
    <row r="89" ht="15">
      <c r="E89" s="29" t="s">
        <v>50</v>
      </c>
    </row>
    <row r="90" ht="15">
      <c r="E90" s="29" t="s">
        <v>51</v>
      </c>
    </row>
    <row r="91" ht="15">
      <c r="E91" s="29" t="s">
        <v>52</v>
      </c>
    </row>
    <row r="92" ht="15">
      <c r="E92" s="29" t="s">
        <v>53</v>
      </c>
    </row>
    <row r="93" ht="15">
      <c r="E93" s="29" t="s">
        <v>54</v>
      </c>
    </row>
    <row r="94" ht="15">
      <c r="E94" s="29" t="s">
        <v>55</v>
      </c>
    </row>
    <row r="95" ht="15">
      <c r="E95" s="29" t="s">
        <v>56</v>
      </c>
    </row>
    <row r="96" ht="15">
      <c r="E96" s="29" t="s">
        <v>57</v>
      </c>
    </row>
    <row r="97" ht="15">
      <c r="E97" s="29" t="s">
        <v>58</v>
      </c>
    </row>
    <row r="98" ht="15">
      <c r="E98" s="29" t="s">
        <v>59</v>
      </c>
    </row>
    <row r="99" ht="15">
      <c r="E99" s="29" t="s">
        <v>60</v>
      </c>
    </row>
    <row r="100" ht="15">
      <c r="E100" s="29" t="s">
        <v>61</v>
      </c>
    </row>
    <row r="101" ht="15">
      <c r="E101" s="29" t="s">
        <v>62</v>
      </c>
    </row>
    <row r="102" ht="15">
      <c r="E102" s="29" t="s">
        <v>63</v>
      </c>
    </row>
    <row r="103" ht="15">
      <c r="E103" s="29" t="s">
        <v>64</v>
      </c>
    </row>
    <row r="104" ht="15">
      <c r="E104" s="29" t="s">
        <v>65</v>
      </c>
    </row>
    <row r="105" ht="15">
      <c r="E105" s="29" t="s">
        <v>66</v>
      </c>
    </row>
    <row r="106" ht="15">
      <c r="E106" s="29" t="s">
        <v>67</v>
      </c>
    </row>
    <row r="107" ht="15">
      <c r="E107" s="29" t="s">
        <v>68</v>
      </c>
    </row>
    <row r="108" ht="15">
      <c r="E108" s="29" t="s">
        <v>70</v>
      </c>
    </row>
    <row r="109" ht="15">
      <c r="E109" s="29" t="s">
        <v>69</v>
      </c>
    </row>
    <row r="110" ht="15">
      <c r="E110" s="29" t="s">
        <v>71</v>
      </c>
    </row>
    <row r="111" ht="15">
      <c r="E111" s="29" t="s">
        <v>72</v>
      </c>
    </row>
    <row r="112" ht="15">
      <c r="E112" s="29" t="s">
        <v>73</v>
      </c>
    </row>
    <row r="113" ht="15">
      <c r="E113" s="29" t="s">
        <v>74</v>
      </c>
    </row>
    <row r="114" ht="15">
      <c r="E114" s="29" t="s">
        <v>75</v>
      </c>
    </row>
    <row r="115" ht="15">
      <c r="E115" s="29" t="s">
        <v>76</v>
      </c>
    </row>
    <row r="116" ht="15">
      <c r="E116" s="29" t="s">
        <v>77</v>
      </c>
    </row>
    <row r="117" ht="15">
      <c r="E117" s="29" t="s">
        <v>78</v>
      </c>
    </row>
    <row r="118" ht="15">
      <c r="E118" s="29" t="s">
        <v>79</v>
      </c>
    </row>
    <row r="119" ht="15">
      <c r="E119" s="29" t="s">
        <v>80</v>
      </c>
    </row>
    <row r="120" ht="15">
      <c r="E120" s="30"/>
    </row>
  </sheetData>
  <sheetProtection password="8CB3" sheet="1" selectLockedCells="1"/>
  <mergeCells count="62">
    <mergeCell ref="C20:D20"/>
    <mergeCell ref="C21:D21"/>
    <mergeCell ref="A12:B12"/>
    <mergeCell ref="C15:D15"/>
    <mergeCell ref="C16:D16"/>
    <mergeCell ref="A11:B11"/>
    <mergeCell ref="C50:D50"/>
    <mergeCell ref="C46:D46"/>
    <mergeCell ref="C51:D51"/>
    <mergeCell ref="C43:D43"/>
    <mergeCell ref="C44:D44"/>
    <mergeCell ref="C45:D45"/>
    <mergeCell ref="C48:D48"/>
    <mergeCell ref="C31:D31"/>
    <mergeCell ref="C24:D24"/>
    <mergeCell ref="C26:D26"/>
    <mergeCell ref="C18:D18"/>
    <mergeCell ref="C30:D30"/>
    <mergeCell ref="A37:G37"/>
    <mergeCell ref="C41:D41"/>
    <mergeCell ref="C40:D40"/>
    <mergeCell ref="C38:D38"/>
    <mergeCell ref="C28:D28"/>
    <mergeCell ref="C29:D29"/>
    <mergeCell ref="A1:G1"/>
    <mergeCell ref="B3:E3"/>
    <mergeCell ref="B4:E4"/>
    <mergeCell ref="B5:C5"/>
    <mergeCell ref="F4:G4"/>
    <mergeCell ref="C22:D22"/>
    <mergeCell ref="C12:D12"/>
    <mergeCell ref="B6:C6"/>
    <mergeCell ref="A56:E56"/>
    <mergeCell ref="A54:D54"/>
    <mergeCell ref="A53:D53"/>
    <mergeCell ref="C42:D42"/>
    <mergeCell ref="F8:G8"/>
    <mergeCell ref="A52:E52"/>
    <mergeCell ref="B8:D8"/>
    <mergeCell ref="A49:G49"/>
    <mergeCell ref="C47:D47"/>
    <mergeCell ref="A32:G32"/>
    <mergeCell ref="C34:D34"/>
    <mergeCell ref="C36:D36"/>
    <mergeCell ref="F7:G7"/>
    <mergeCell ref="C39:D39"/>
    <mergeCell ref="E55:F55"/>
    <mergeCell ref="B55:C55"/>
    <mergeCell ref="B7:D7"/>
    <mergeCell ref="C35:D35"/>
    <mergeCell ref="C19:D19"/>
    <mergeCell ref="C27:D27"/>
    <mergeCell ref="F2:G2"/>
    <mergeCell ref="B2:E2"/>
    <mergeCell ref="D11:G11"/>
    <mergeCell ref="D10:G10"/>
    <mergeCell ref="A10:B10"/>
    <mergeCell ref="C33:D33"/>
    <mergeCell ref="A14:G14"/>
    <mergeCell ref="C17:D17"/>
    <mergeCell ref="C25:D25"/>
    <mergeCell ref="C23:D23"/>
  </mergeCells>
  <dataValidations count="10">
    <dataValidation type="list" allowBlank="1" showInputMessage="1" showErrorMessage="1" promptTitle="US States List" prompt="Click the pull down arrow to select from the US States List ONLY!" error="Click the pull down arrow to select from the US States List ONLY!" sqref="E5">
      <formula1>$E$67:$E$119</formula1>
    </dataValidation>
    <dataValidation allowBlank="1" showInputMessage="1" showErrorMessage="1" prompt="Visa or MasterCard Number ONLY, with spaces please !  Example:  4321 5678 9012 3456" error="Visa or MasterCard number ONLY!" sqref="C12:D12"/>
    <dataValidation type="textLength" operator="lessThan" allowBlank="1" showInputMessage="1" showErrorMessage="1" prompt="Credit Card Expiration 2 digit month and year, and CVV #.  Example:  06/16   666" error="Credit Card Expiration 2 digit month and year, and CVV #.  Example:  06/16   666" sqref="G12">
      <formula1>15</formula1>
    </dataValidation>
    <dataValidation allowBlank="1" showInputMessage="1" showErrorMessage="1" prompt="Please enter your Home and/or Work phone numbers separated by a semi-colon -- Example:  619-448-5103 ; 619-448-5176 .  TIA." error="Please enter your Home and/or Work phone numbers separated by a semi-colon 000-000-0000 ; 000-000-0000.  TIA." sqref="B7:D7"/>
    <dataValidation allowBlank="1" showInputMessage="1" showErrorMessage="1" prompt="Please enter your Cell and/or FAX phone numbers separated by a semi-colon -- Example:  619-448-5103 ; 619-448-5176 .  TIA." error="Please enter your Cell and/or FAX phone numbers separated by a semi-colon 000-000-0000 ; 000-000-0000.  TIA." sqref="B8:D8"/>
    <dataValidation allowBlank="1" showInputMessage="1" showErrorMessage="1" promptTitle="Choose which HOT you want" prompt="Don't forget to choose which HOT you want for your Sport Aircraft in the &quot;Item&quot; column to the right!" errorTitle="Choose which HOT you want" error="Don't forget to choose which HOT you want for your Sport Aircraft in the &quot;Item&quot; column to the right!" sqref="A51"/>
    <dataValidation type="list" showInputMessage="1" prompt="Select 'CC Fee - No' in pop-down list if your Credit Card is *NOT* a Foreign, Corporate, Business, or Rewards Credit Card; or if there is a Billing Address Error." sqref="E12">
      <formula1>"CC Fee - No, CC Fee - Yes"</formula1>
    </dataValidation>
    <dataValidation type="list" allowBlank="1" showInputMessage="1" showErrorMessage="1" promptTitle="HOT" prompt="Please choose which HOT you want for your Sport Aircraft!" errorTitle="HOT" error="Please choose which HOT you want for your Sport Aircraft!" sqref="B51">
      <formula1>$I$49:$I$52</formula1>
    </dataValidation>
    <dataValidation type="list" allowBlank="1" showInputMessage="1" showErrorMessage="1" promptTitle=" Lighted Gear Switch withOUT BB:" prompt="From the pop-down menu, choose your model of Canard or NON-Canard Lighted Gear Switch AND voltage.  Comes with LED's and mounting collars, but withOUT the Solid State Black Box or warning horn." errorTitle=" Lighted Gear Switch withOUT BB:" error="From the pop-down menu, choose your model of Canard or NON-Canard Lighted Gear Switch AND voltage.  Comes with LED's and mounting collars, but withOUT the Solid State Black Box or warning horn." sqref="B28">
      <formula1>$I$16:$I$20</formula1>
    </dataValidation>
    <dataValidation type="list" allowBlank="1" showInputMessage="1" showErrorMessage="1" promptTitle="Lighted Gear Switch WITH BB:" prompt="From the pop-dwon menu, choose your model of Canard or NON-Canard Lighted Gear Switch which comes with the Solid State Black Box, RGB LED's, mounting collars and warning horn." errorTitle="Lighted Gear Switch WITH BB:" error="From the pop-dwon menu, choose your model of Canard or NON-Canard Lighted Gear Switch which comes with the Solid State Black Box, RGB LED's, mounting collars and warning horn." sqref="B29">
      <formula1>$I$22:$I$24</formula1>
    </dataValidation>
  </dataValidations>
  <printOptions horizontalCentered="1" verticalCentered="1"/>
  <pageMargins left="0.25" right="0.25" top="0.4" bottom="0.4" header="0.25" footer="0.25"/>
  <pageSetup fitToHeight="1" fitToWidth="1" horizontalDpi="600" verticalDpi="600" orientation="portrait"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dc:creator>
  <cp:keywords/>
  <dc:description/>
  <cp:lastModifiedBy>JD</cp:lastModifiedBy>
  <cp:lastPrinted>2018-05-15T02:03:50Z</cp:lastPrinted>
  <dcterms:created xsi:type="dcterms:W3CDTF">2006-01-23T19:37:33Z</dcterms:created>
  <dcterms:modified xsi:type="dcterms:W3CDTF">2019-03-29T06:06:50Z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TC101001311033</vt:lpwstr>
  </property>
</Properties>
</file>